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ASIO\Desktop\"/>
    </mc:Choice>
  </mc:AlternateContent>
  <xr:revisionPtr revIDLastSave="0" documentId="13_ncr:1_{EA263A27-8315-47D9-BBEC-765D9E1479AE}" xr6:coauthVersionLast="47" xr6:coauthVersionMax="47" xr10:uidLastSave="{00000000-0000-0000-0000-000000000000}"/>
  <bookViews>
    <workbookView showHorizontalScroll="0" showVerticalScroll="0" xWindow="-110" yWindow="-110" windowWidth="19420" windowHeight="10300" xr2:uid="{BE6257CC-91E2-41E8-AA80-69B914EE081C}"/>
  </bookViews>
  <sheets>
    <sheet name="BoQ" sheetId="48" r:id="rId1"/>
    <sheet name="Sheet1" sheetId="49" state="hidden" r:id="rId2"/>
  </sheets>
  <externalReferences>
    <externalReference r:id="rId3"/>
  </externalReferences>
  <definedNames>
    <definedName name="_xlnm._FilterDatabase" localSheetId="1" hidden="1">Sheet1!$B$2:$B$71</definedName>
    <definedName name="Feature">[1]Loc_Name!$D$2:$D$6</definedName>
    <definedName name="_xlnm.Print_Area" localSheetId="0">BoQ!$A$1:$G$194</definedName>
    <definedName name="_xlnm.Print_Titles" localSheetId="0">BoQ!$5:$5</definedName>
    <definedName name="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3" i="48" l="1"/>
  <c r="G34" i="48"/>
  <c r="G6" i="48"/>
  <c r="G7" i="48" s="1"/>
  <c r="C81" i="49"/>
  <c r="E81" i="49"/>
  <c r="C82" i="49"/>
  <c r="E82" i="49"/>
  <c r="C83" i="49"/>
  <c r="E83" i="49"/>
  <c r="G9" i="48"/>
  <c r="A10" i="48"/>
  <c r="A11" i="48" s="1"/>
  <c r="A12" i="48" s="1"/>
  <c r="A13" i="48" s="1"/>
  <c r="A14" i="48" s="1"/>
  <c r="A15" i="48" s="1"/>
  <c r="A16" i="48" s="1"/>
  <c r="A17" i="48" s="1"/>
  <c r="G10" i="48"/>
  <c r="G11" i="48"/>
  <c r="G12" i="48"/>
  <c r="G13" i="48"/>
  <c r="G14" i="48"/>
  <c r="G15" i="48"/>
  <c r="G16" i="48"/>
  <c r="G17" i="48"/>
  <c r="G21" i="48"/>
  <c r="A22" i="48"/>
  <c r="A23" i="48" s="1"/>
  <c r="A24" i="48" s="1"/>
  <c r="A25" i="48" s="1"/>
  <c r="A26" i="48" s="1"/>
  <c r="A27" i="48" s="1"/>
  <c r="A28" i="48" s="1"/>
  <c r="A29" i="48" s="1"/>
  <c r="A30" i="48" s="1"/>
  <c r="G22" i="48"/>
  <c r="G23" i="48"/>
  <c r="G24" i="48"/>
  <c r="G25" i="48"/>
  <c r="G26" i="48"/>
  <c r="G27" i="48"/>
  <c r="G28" i="48"/>
  <c r="G29" i="48"/>
  <c r="G30" i="48"/>
  <c r="A34" i="48"/>
  <c r="A35" i="48" s="1"/>
  <c r="A36" i="48" s="1"/>
  <c r="A37" i="48" s="1"/>
  <c r="A38" i="48" s="1"/>
  <c r="A39" i="48" s="1"/>
  <c r="A40" i="48" s="1"/>
  <c r="A41" i="48" s="1"/>
  <c r="A42" i="48" s="1"/>
  <c r="A43" i="48" s="1"/>
  <c r="A44" i="48" s="1"/>
  <c r="A45" i="48" s="1"/>
  <c r="A46" i="48" s="1"/>
  <c r="A47" i="48" s="1"/>
  <c r="E35" i="48"/>
  <c r="G35" i="48" s="1"/>
  <c r="G36" i="48"/>
  <c r="G37" i="48"/>
  <c r="G38" i="48"/>
  <c r="G39" i="48"/>
  <c r="G40" i="48"/>
  <c r="G41" i="48"/>
  <c r="G42" i="48"/>
  <c r="G43" i="48"/>
  <c r="G44" i="48"/>
  <c r="G45" i="48"/>
  <c r="G46" i="48"/>
  <c r="G47" i="48"/>
  <c r="G50" i="48"/>
  <c r="A51" i="48"/>
  <c r="A52" i="48" s="1"/>
  <c r="A53" i="48" s="1"/>
  <c r="A54" i="48" s="1"/>
  <c r="A55" i="48" s="1"/>
  <c r="A56" i="48" s="1"/>
  <c r="A57" i="48" s="1"/>
  <c r="A58" i="48" s="1"/>
  <c r="A59" i="48" s="1"/>
  <c r="A60" i="48" s="1"/>
  <c r="A61" i="48" s="1"/>
  <c r="A62" i="48" s="1"/>
  <c r="G51" i="48"/>
  <c r="G52" i="48"/>
  <c r="E53" i="48"/>
  <c r="G53" i="48" s="1"/>
  <c r="G54" i="48"/>
  <c r="G55" i="48"/>
  <c r="G56" i="48"/>
  <c r="E57" i="48"/>
  <c r="G57" i="48" s="1"/>
  <c r="G58" i="48"/>
  <c r="G59" i="48"/>
  <c r="E60" i="48"/>
  <c r="G60" i="48" s="1"/>
  <c r="G61" i="48"/>
  <c r="G62" i="48"/>
  <c r="G65" i="48"/>
  <c r="A66" i="48"/>
  <c r="A67" i="48" s="1"/>
  <c r="A68" i="48" s="1"/>
  <c r="A69" i="48" s="1"/>
  <c r="A70" i="48" s="1"/>
  <c r="A71" i="48" s="1"/>
  <c r="A72" i="48" s="1"/>
  <c r="A73" i="48" s="1"/>
  <c r="A74" i="48" s="1"/>
  <c r="A75" i="48" s="1"/>
  <c r="A76" i="48" s="1"/>
  <c r="A77" i="48" s="1"/>
  <c r="A78" i="48" s="1"/>
  <c r="A79" i="48" s="1"/>
  <c r="A80" i="48" s="1"/>
  <c r="A81" i="48" s="1"/>
  <c r="A82" i="48" s="1"/>
  <c r="G66" i="48"/>
  <c r="G67" i="48"/>
  <c r="G68" i="48"/>
  <c r="G69" i="48"/>
  <c r="G70" i="48"/>
  <c r="E71" i="48"/>
  <c r="G71" i="48" s="1"/>
  <c r="G72" i="48"/>
  <c r="E74" i="48"/>
  <c r="G74" i="48" s="1"/>
  <c r="G75" i="48"/>
  <c r="G76" i="48"/>
  <c r="G77" i="48"/>
  <c r="G78" i="48"/>
  <c r="G79" i="48"/>
  <c r="G80" i="48"/>
  <c r="G81" i="48"/>
  <c r="G82" i="48"/>
  <c r="G85" i="48"/>
  <c r="A86" i="48"/>
  <c r="A87" i="48" s="1"/>
  <c r="A88" i="48" s="1"/>
  <c r="A89" i="48" s="1"/>
  <c r="A90" i="48" s="1"/>
  <c r="A91" i="48" s="1"/>
  <c r="A92" i="48" s="1"/>
  <c r="A93" i="48" s="1"/>
  <c r="A94" i="48" s="1"/>
  <c r="A95" i="48" s="1"/>
  <c r="A96" i="48" s="1"/>
  <c r="A97" i="48" s="1"/>
  <c r="A98" i="48" s="1"/>
  <c r="G86" i="48"/>
  <c r="D87" i="48"/>
  <c r="D88" i="48" s="1"/>
  <c r="D89" i="48" s="1"/>
  <c r="E87" i="48"/>
  <c r="G87" i="48" s="1"/>
  <c r="E88" i="48"/>
  <c r="G88" i="48" s="1"/>
  <c r="G89" i="48"/>
  <c r="G90" i="48"/>
  <c r="G91" i="48"/>
  <c r="G92" i="48"/>
  <c r="G93" i="48"/>
  <c r="E94" i="48"/>
  <c r="G94" i="48" s="1"/>
  <c r="G95" i="48"/>
  <c r="G96" i="48"/>
  <c r="G97" i="48"/>
  <c r="G98" i="48"/>
  <c r="G101" i="48"/>
  <c r="A102" i="48"/>
  <c r="A103" i="48" s="1"/>
  <c r="A104" i="48" s="1"/>
  <c r="A105" i="48" s="1"/>
  <c r="A106" i="48" s="1"/>
  <c r="G102" i="48"/>
  <c r="G103" i="48"/>
  <c r="G104" i="48"/>
  <c r="G105" i="48"/>
  <c r="G106" i="48"/>
  <c r="G110" i="48"/>
  <c r="G111" i="48"/>
  <c r="G112" i="48"/>
  <c r="G113" i="48"/>
  <c r="G114" i="48"/>
  <c r="G115" i="48"/>
  <c r="G121" i="48"/>
  <c r="E122" i="48"/>
  <c r="G122" i="48" s="1"/>
  <c r="E123" i="48"/>
  <c r="G123" i="48" s="1"/>
  <c r="E124" i="48"/>
  <c r="G124" i="48" s="1"/>
  <c r="G127" i="48"/>
  <c r="A128" i="48"/>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G128" i="48"/>
  <c r="G129" i="48"/>
  <c r="G130" i="48"/>
  <c r="G131" i="48"/>
  <c r="G132" i="48"/>
  <c r="G133" i="48"/>
  <c r="G134" i="48"/>
  <c r="G135" i="48"/>
  <c r="G136" i="48"/>
  <c r="G137" i="48"/>
  <c r="G138" i="48"/>
  <c r="G139" i="48"/>
  <c r="G140" i="48"/>
  <c r="G141" i="48"/>
  <c r="G142" i="48"/>
  <c r="G143" i="48"/>
  <c r="G144" i="48"/>
  <c r="G145" i="48"/>
  <c r="G146" i="48"/>
  <c r="G147" i="48"/>
  <c r="G148" i="48"/>
  <c r="G149" i="48"/>
  <c r="G150" i="48"/>
  <c r="G151" i="48"/>
  <c r="G152" i="48"/>
  <c r="G153" i="48"/>
  <c r="G154" i="48"/>
  <c r="G155" i="48"/>
  <c r="G156" i="48"/>
  <c r="G157" i="48"/>
  <c r="G158" i="48"/>
  <c r="G159" i="48"/>
  <c r="G160" i="48"/>
  <c r="G161" i="48"/>
  <c r="G162" i="48"/>
  <c r="G163" i="48"/>
  <c r="G164" i="48"/>
  <c r="G165" i="48"/>
  <c r="G166" i="48"/>
  <c r="G169" i="48"/>
  <c r="A170" i="48"/>
  <c r="A171" i="48" s="1"/>
  <c r="A172" i="48" s="1"/>
  <c r="A173" i="48" s="1"/>
  <c r="G170" i="48"/>
  <c r="G171" i="48"/>
  <c r="G172" i="48"/>
  <c r="G173" i="48"/>
  <c r="G18" i="48" l="1"/>
  <c r="E73" i="48"/>
  <c r="G73" i="48" s="1"/>
  <c r="G125" i="48"/>
  <c r="G107" i="48"/>
  <c r="G108" i="48" s="1"/>
  <c r="G63" i="48"/>
  <c r="G116" i="48"/>
  <c r="G118" i="48" s="1"/>
  <c r="G174" i="48"/>
  <c r="G176" i="48" s="1"/>
  <c r="G31" i="48"/>
  <c r="G48" i="48"/>
  <c r="G167" i="48"/>
  <c r="G83" i="48"/>
  <c r="G99" i="48"/>
  <c r="G178" i="48" l="1"/>
</calcChain>
</file>

<file path=xl/sharedStrings.xml><?xml version="1.0" encoding="utf-8"?>
<sst xmlns="http://schemas.openxmlformats.org/spreadsheetml/2006/main" count="504" uniqueCount="370">
  <si>
    <t>S/NO شماره</t>
  </si>
  <si>
    <t>Unit واحد</t>
  </si>
  <si>
    <t>No</t>
  </si>
  <si>
    <t>Quantity مقدار</t>
  </si>
  <si>
    <t>M</t>
  </si>
  <si>
    <t>m</t>
  </si>
  <si>
    <t>set</t>
  </si>
  <si>
    <t>Job</t>
  </si>
  <si>
    <t xml:space="preserve">hour </t>
  </si>
  <si>
    <t>M3</t>
  </si>
  <si>
    <t>m3</t>
  </si>
  <si>
    <t>m2</t>
  </si>
  <si>
    <t>Watt</t>
  </si>
  <si>
    <t>Solar/Watt</t>
  </si>
  <si>
    <t xml:space="preserve">BoQ for Trench Excavation &amp; Back Filling </t>
  </si>
  <si>
    <t>L/S</t>
  </si>
  <si>
    <t>BoQ for Pipe &amp; Fittings</t>
  </si>
  <si>
    <t xml:space="preserve">Gravel back filling around filter (gravel packing) from rounded, cleaned and river gravel, the size of gravel will be considered accoridng to the geological formations grain size.            </t>
  </si>
  <si>
    <t>Clay (mud) or cement blocking around the casing for prevention the well from contaminations sources and entering surface water to the well.</t>
  </si>
  <si>
    <t xml:space="preserve"> کندن کاری درزمین قسم سوم</t>
  </si>
  <si>
    <t xml:space="preserve">Back filling by excavated material. </t>
  </si>
  <si>
    <t>پرکاری خاک معه تپک کاری</t>
  </si>
  <si>
    <t xml:space="preserve">Plain Cement Concrete (PCC), M150 kg/cm2 </t>
  </si>
  <si>
    <t>(1:2:4) کانکریت بدون سیخ با مارک مخلوطی</t>
  </si>
  <si>
    <t>کانکریت سیخدار با مارک مخلوطی 1:1.5:3   همرای قالب بندی</t>
  </si>
  <si>
    <t xml:space="preserve">Plaster work with cement-sand, M: 1:3    </t>
  </si>
  <si>
    <t>کیبل برق با مقطع  ( 1.5) مترمربع برای سویچ شناور</t>
  </si>
  <si>
    <t>Float switch with MSI 10m cable</t>
  </si>
  <si>
    <t>سویچ شناور</t>
  </si>
  <si>
    <t>پلسترکاری با مارک مخلوط سمنت وریگ مارک مصاله 1:3</t>
  </si>
  <si>
    <t>Dry running sensor for protection of sumbersible pump</t>
  </si>
  <si>
    <t>سانسور محافظتی پمپ درصورت خشک شدن آب</t>
  </si>
  <si>
    <t xml:space="preserve"> پرکاری خاک معه تپک کاری</t>
  </si>
  <si>
    <t>دروازه آهنی برای منهول ذخیره</t>
  </si>
  <si>
    <t xml:space="preserve">BoQ for Valve Boxe  </t>
  </si>
  <si>
    <t xml:space="preserve">Excavation for valve box laying in ground type 3   </t>
  </si>
  <si>
    <t>M: 1:4.سنگکاری با مصاله سمنت وریگ مارک مخلوط</t>
  </si>
  <si>
    <t>Stone masonry with cement- sand mortar M: 1:4</t>
  </si>
  <si>
    <t>Plain Cement Concrete (PCC), M150 kg/cm2 (1:2:4)</t>
  </si>
  <si>
    <t xml:space="preserve">Reinforced Cement Concrete (RCC), M 200kg/cm2 including steel bars and shuttering according to the drawings.  </t>
  </si>
  <si>
    <t xml:space="preserve">Back filling of pipe trench by excavated material    </t>
  </si>
  <si>
    <t>پرکاری خاک توسط خاک کنده شده</t>
  </si>
  <si>
    <t xml:space="preserve">Supplying, installation, laying and fitting in place of High Density Polyethylene pipe (PE 100 PN 10 SDR 17), Outside Diameter: 50 mm, wall thickness 3 mm ,weight 0.45 kg/m, Best quality. </t>
  </si>
  <si>
    <t>پایپ پولی ایتیلین بقطر خارجی 50 ملی با فشارقابل برداشت 10 بار</t>
  </si>
  <si>
    <t xml:space="preserve">Supplying, installation, laying and fitting in place of High Density Polyethylene pipe (PE 100 PN 10  SDR 17), Outside Diameter: 63 mm, wall thickness 3.8 mm ,weight 0.72 kg/m, Best quality.  </t>
  </si>
  <si>
    <t>پایپ پولی ایتیلین بقطر خارجی 63 ملی با فشارقابل برداشت 10 بار</t>
  </si>
  <si>
    <t>وصل کننده مستقیم نوع پولی ایتیلین (50x50) ملی متر</t>
  </si>
  <si>
    <t>وصل کننده مستقیم نوع پولی ایتیلین (63x63) ملی متر</t>
  </si>
  <si>
    <t>وصل کننده بوتلی نوع پولی ایتیلین (63x50) ملی متر</t>
  </si>
  <si>
    <t>وصل کننده بوتلی نوع پولی ایتیلین (50x40) ملی متر</t>
  </si>
  <si>
    <t>سه دهن نوع پولی ایتیلین (50x50x50) ملی متر</t>
  </si>
  <si>
    <t xml:space="preserve">Supply and installation of Gate valve (good quality) Nominal Diameter = 1 1/2"  best quality </t>
  </si>
  <si>
    <t>تهیه و نصب گیت وال  به قطر یک ونیم انچ</t>
  </si>
  <si>
    <t xml:space="preserve">Supply and installation of Galvanized Iron Nipple, diameter 1 1/2"     </t>
  </si>
  <si>
    <t xml:space="preserve"> اشتت آهني ملمع جست بقطریک ونیم انچ</t>
  </si>
  <si>
    <t xml:space="preserve">Supply and installation of Galvanized Iron Nipple, diameter 2"      </t>
  </si>
  <si>
    <t>اشتت آهني ملمع جست بقطردو انچ</t>
  </si>
  <si>
    <t xml:space="preserve">Tools for pipe scheme care taker (valve man): threading machine (dye), threading machine tripod With vice and blades, pipe cutter, pipe wrench, chain wrench, screw wrench (shifting spanner), metal file, pliers,Screw driver, hacksaw, hacksaw blades, lever arm, and meter.   </t>
  </si>
  <si>
    <t>پرکاری جغل</t>
  </si>
  <si>
    <t xml:space="preserve">Plain Cement Concrete M: 1:2:4 </t>
  </si>
  <si>
    <t xml:space="preserve">کانکریت بدون سیخ به مارک 1:2:4 </t>
  </si>
  <si>
    <t>Gravel filling</t>
  </si>
  <si>
    <t xml:space="preserve">Excavation for Stand Tap </t>
  </si>
  <si>
    <t xml:space="preserve">کندنکاری برای ساختمان شیردهن ها </t>
  </si>
  <si>
    <t>splice kit برای کیبل</t>
  </si>
  <si>
    <t xml:space="preserve">Excavation of foundation in  any type of ground   </t>
  </si>
  <si>
    <t xml:space="preserve"> کندن کاری در هر قسم زمین</t>
  </si>
  <si>
    <t>Supply and Installation of PVC casing pipe class -D, dia.  8" (maximum wall thickness 11.9mm, minimum wall thickness 10.3mm, and average 11.6mm, each meter weight is 10.05 kg, BSS 3505/3506 , ASTM 1785-94), including 15cm for each pipe connection</t>
  </si>
  <si>
    <t xml:space="preserve">تهیه و پرکاری عقب پایپ ها و فلتر از جغل دریائی مدور شسته شده، که سایز جغل به اساس ضرورت طبقات ساحه مشخص میگردد.  معمولا اندازه قطر جغل دراطراف پایپ فلتر و کیسینگ  نظر به ترکیب طبقات در نظرگرفته شود اگر طبقات مقابل فلتر از ذرات میده دانه باشد اندازه قطر جغل 3 الی 6 ملی متر و اگر از ذرات بزرگ دانه باشد اندازه قطر جغل 5الی 10 الی 12 ملی متر جغل لشم دریائی وشسته باشد. </t>
  </si>
  <si>
    <t>Supply and Installation of PVC pipe class - C, dia. 2" (maximum wall thickness 3.0mm, minimum wall thickness 2.5mm, and average 3mm, each meter weight is 0.68 kg, BSS 3505/3506 , ASTM 1785-94)</t>
  </si>
  <si>
    <t xml:space="preserve">تهیه و نصب پایپ پی وی سی کلاس سی  به قطر دو انچ  جهت انداختن جغل در پشت فلتر </t>
  </si>
  <si>
    <t>Steel Cover for well head Size (165*60)sqm,from 4mm thick steel sheet ,with angle iron fram and vent pipe</t>
  </si>
  <si>
    <t>سرپوش فلزی برای سر چاه از تخته فلزی 4 ملی متره همراه با پایپ هوا کش</t>
  </si>
  <si>
    <t>Supply and installaiton of Galvanized Iron (GI) well header according to well diameter</t>
  </si>
  <si>
    <t xml:space="preserve">تهیه و نصب ویل هیدر از نوع آهن ملمع جست مطابق قطر چاه </t>
  </si>
  <si>
    <t>PCs</t>
  </si>
  <si>
    <t>LMS</t>
  </si>
  <si>
    <t xml:space="preserve">Plastic painting two coat for outside well protection 100% </t>
  </si>
  <si>
    <t xml:space="preserve">Supply and installation of all GI pipe and fitting with all requirement  from well to Water tank   all accessories such as  saddle clump, elbow, female threaded adoptor (MTA),Gate Valve, water meter, non returning valve, Socket, pipe </t>
  </si>
  <si>
    <t>تهیه ، انتقال ونصب نمودن تمام پایپ های ملمع شده جستی وفتینگ باب  مورد ضرورت از واتر پمپ الی موقعیت ذخیره با تمام ملحقات آن  (وال برگشتی ، میتر آب ، ادپتر ، زانو ، ساکت وغیره موارد برحسب ضرورت ساحوی )</t>
  </si>
  <si>
    <t xml:space="preserve">Supply and installation of water stopper for joint between floor slab and walls insulation (150 mm width, 10mm thick) </t>
  </si>
  <si>
    <t>تهیه و نصب عایق رطوبت برای درز میان کف و دیوار های ذخیره</t>
  </si>
  <si>
    <t>پرکاری خاک توسط خاک کنده شده و غربال شده (نرم) (سکشن  - )</t>
  </si>
  <si>
    <t xml:space="preserve">Back filling of pipe trench by excavated material   (softti soil)Section( - )  </t>
  </si>
  <si>
    <t>BoQ for House concetion Stand Taps Construction</t>
  </si>
  <si>
    <t xml:space="preserve">Numbering of HH STP  in concrete </t>
  </si>
  <si>
    <t xml:space="preserve"> نمبر گذاری در شیر دهن ها خانه به خانه در هنگام کانکریت ریزی </t>
  </si>
  <si>
    <t xml:space="preserve">مسدود کردن عقب کسنگ توسط مد خالص و یا سمنت بعد از تثبیت طبقات برای جلوگیری از نفوذ آب های سطحی معمولا گل سر شوی استفاده میگردد. </t>
  </si>
  <si>
    <t xml:space="preserve">کمپریسورکاری بخاطر توسعه و پاک کاری چاه الی پاک شدن آب از ذرات میده دانه معلق در آب تا زمانی دقیق پاک شدن آن </t>
  </si>
  <si>
    <t>Compressor test for well Cleaning and devoloping the well till the water be completely clear from fine material up to claean well</t>
  </si>
  <si>
    <t>B</t>
  </si>
  <si>
    <t>C</t>
  </si>
  <si>
    <t xml:space="preserve">BoQ for Construction of Well Protections </t>
  </si>
  <si>
    <t xml:space="preserve">Cable (2x1.5)mm2 for float switch </t>
  </si>
  <si>
    <t>Conduct pipe for drup cable  from inverter to solar pump &amp; solar panels to inverter</t>
  </si>
  <si>
    <t>پوش محافظ کیبل برای کیبل برق از سولر پنل ها ، انورتر والی واتر پمپ</t>
  </si>
  <si>
    <t xml:space="preserve">Ground rod with copper Cable for all system (Solar Panels and pump)including all of things according to site     </t>
  </si>
  <si>
    <t xml:space="preserve">سیستم آرتنگ برای سولرپنیل ها با تمام ملحقات آن از قبیل پایه ، مواد ضد حریق وکیبل برق حداقل 10 ملی متر </t>
  </si>
  <si>
    <t xml:space="preserve">ریسمان پلاستیکی یا کیبل ملمع شده جستی برای واتر پمپ  </t>
  </si>
  <si>
    <t xml:space="preserve">Safty rope or GI cable  for holding of solar pump  </t>
  </si>
  <si>
    <t>Supply and installation of Wire tire white &amp;black</t>
  </si>
  <si>
    <t xml:space="preserve">تهیه ونصب نمودن لاستیک جهت محکم نگهداشتن کیبل برق با پایپ </t>
  </si>
  <si>
    <t xml:space="preserve">Supply and installation Adapter pipe for RP water pump to outlet pipe </t>
  </si>
  <si>
    <t>D</t>
  </si>
  <si>
    <t>E</t>
  </si>
  <si>
    <t xml:space="preserve">painting inlet water reservoir with isomat bulding quality </t>
  </si>
  <si>
    <t xml:space="preserve"> رنگمالی داخل ذخیره همرای پودر ضد نم ایزومات </t>
  </si>
  <si>
    <t>Plaster work with cement-sand  M: 1:3 for exterioir wall.M: 1:3.</t>
  </si>
  <si>
    <t xml:space="preserve"> تهیه ونصب نمودن تبدیل کننده از دهن واتر پمپ به پایپ انتقالی </t>
  </si>
  <si>
    <t xml:space="preserve">Instructions for proper usage, how to keep  clean and follow up of unicef logo , hygiene message in corridor of , prepare  </t>
  </si>
  <si>
    <t>نوشتن و ترسیم علایم در ذخیره  جهت مورد استفاده بهتر وپاک   نگهداشتن محیط  (انتقال پیغام جهت درنظرگرفتن حفظ الصحه شخصی و محیطی)</t>
  </si>
  <si>
    <t>supply and installation of hod for roof of water reservoir</t>
  </si>
  <si>
    <t xml:space="preserve"> تهیه ونصب نمودن ناو  برای بام ذخیره </t>
  </si>
  <si>
    <t xml:space="preserve"> پلستر کاری داخل وبیرون گیت وال </t>
  </si>
  <si>
    <t>Excavation of pipe trench in ground any  type of erth  according to  Section( A- A)</t>
  </si>
  <si>
    <t>1</t>
  </si>
  <si>
    <t>2</t>
  </si>
  <si>
    <t>Total cos for Mobilisation&amp;demoblization+awareness</t>
  </si>
  <si>
    <t xml:space="preserve">تهیه و نصب کیسنگ پی وی سی کلاس دی شامل 15 سانتی متر وصل کردن هر پایپ به قطر 8 انچ  مطابق به مشخصات تخنیکی ذیل ضخامت 10.3 الی 11.6 ملی متر وزن فی متر 10.05 کیلو گرام چک پاس (تائیدی لابراتور) همرای 15 سانتی مترجاینت ها </t>
  </si>
  <si>
    <t>پرکاری  توسط جغل  سفید</t>
  </si>
  <si>
    <t xml:space="preserve">White Gravel filling in floor of structures  </t>
  </si>
  <si>
    <t>ste</t>
  </si>
  <si>
    <t>Total cost  for House concetion Stand Taps Construction</t>
  </si>
  <si>
    <t>Total cost  for House concetion Stand Taps Construction for one</t>
  </si>
  <si>
    <t>سامان برای نلدوان شبکه آبرسانی از قبیل دای یا ماشین چوری
کشی،سه پایه ماشین چورى كشى با گیرا و پل، پایپ كتر، پایپ رنچ، چین رنچ،سكرو رنچ، سوهان، پالس، پیچكش، اره، پل اره، جبل، متر</t>
  </si>
  <si>
    <t>Number of Valve box</t>
  </si>
  <si>
    <t>J</t>
  </si>
  <si>
    <t>K</t>
  </si>
  <si>
    <t>L</t>
  </si>
  <si>
    <t xml:space="preserve">Reinforced Cement Concrete (RCC), M 200kg/cm2 including steel bars and shuttering according to the drawings  1:1.5:3   </t>
  </si>
  <si>
    <t xml:space="preserve"> Plaster work with cement-sand out sideand inside  the Solar boundary  M:1:5  </t>
  </si>
  <si>
    <t>پلسترکاری با مخلوط سمنت وریگ مارک مخلوط مصاله</t>
  </si>
  <si>
    <t>Supplying, installation, laying and fitting in place of High Density Polyethylene pipe (PE 100 PN 10 SDR 17), Outside Diameter: 40 mm, wall thickness 2.4 mm ,weight 0.29 kg/m, Best quality.</t>
  </si>
  <si>
    <t xml:space="preserve">پایپ پولی ایتیلین بقطر خارجی 40 ملی با فشارقابل برداشت 10 بار </t>
  </si>
  <si>
    <t xml:space="preserve">رنگمالی پلاستیکی دو قلم با رنگ صد فیصد </t>
  </si>
  <si>
    <t xml:space="preserve">Soil  back filling with compaction </t>
  </si>
  <si>
    <t xml:space="preserve">پرکاری خاک معه تپک کاری  </t>
  </si>
  <si>
    <t xml:space="preserve"> (1:2:4) کانکریت بدون سیخ با مارک مخلوطی</t>
  </si>
  <si>
    <t xml:space="preserve">Plain Cement Concrete (PCC), M150 kg/cm2  (1:2:4) </t>
  </si>
  <si>
    <t xml:space="preserve">Supply and installation of Concertina wire on boundary Fence  of solar panel (complete) according to the drawing </t>
  </si>
  <si>
    <t xml:space="preserve"> تهیه ونصب سیم خار در بالائی دیوار احاطه مطابق نقشه</t>
  </si>
  <si>
    <t xml:space="preserve">  Prepaer Reinforced Cement Concrete (RCC), M 200kg/cm2 including steel bars and shuttering according to the drawings  </t>
  </si>
  <si>
    <t>.کانکریت سیخدار با مارک مخلوطی 1:1.5:3   همرای قالب بندی</t>
  </si>
  <si>
    <t xml:space="preserve">Stone masonarry and Back filling bolder stone and gravel with soil and excavated material for under solar stand and levaling site  .  </t>
  </si>
  <si>
    <t xml:space="preserve"> سنگ کاری وپرکاری بولدر ، جغل همرای خاک در زیر پایه های سولر وهموار کاری ساحه</t>
  </si>
  <si>
    <r>
      <t>m</t>
    </r>
    <r>
      <rPr>
        <sz val="10"/>
        <rFont val="Arial"/>
        <family val="2"/>
      </rPr>
      <t/>
    </r>
  </si>
  <si>
    <t>LMs</t>
  </si>
  <si>
    <t xml:space="preserve">Supply and Installation of solar pumpsystem at site, and trining to mechanic  </t>
  </si>
  <si>
    <t xml:space="preserve">تمدید نل از پایپ عمومی الی داخل خانه ها و ساختمان های عام المنفعه (مکتب، مسجد و کلینیک) با تمامی ملحقات آن از قبیل سدل بست نیم انچ، زانوخم، اتصال ماده، گیت وال (فلکه)، میترکاسه کلان ، تمبه وال، شیر دهن، ساکت،3 متر پایپ جستی یا پی پی ار به قطر 3/4 انچ و پایپ 20 ملی متری پولی ایتلین پایپ همرای کندنکاری وپرکاری جویچه پایپ به طول اوسط 25 متر برای هر خانه و میتر بکس قبلا ساخته شده با کیفیت عالی مطابق مشخصات تخنیکی ، تمام بصورت یک جا این مواد از یک شرکت رسمی  باید به مدت 3 سال گرانتی داشته باشد .  </t>
  </si>
  <si>
    <t xml:space="preserve">Sign Board for project  According to drawing </t>
  </si>
  <si>
    <t xml:space="preserve"> لوحه سنگی برای پروژه مطابق به دراوینگ </t>
  </si>
  <si>
    <t>NO</t>
  </si>
  <si>
    <t xml:space="preserve">BoQ for New Bore Well Rotary +Compressor </t>
  </si>
  <si>
    <t>Leveling the land around the solar boundary</t>
  </si>
  <si>
    <t>لیول کاری اطراف محوطه سولر</t>
  </si>
  <si>
    <t>Stone masonry with cement- sand mortar M:1:5</t>
  </si>
  <si>
    <t xml:space="preserve"> سنگکاری با مصاله سمنت وریگ مارک مخلوط</t>
  </si>
  <si>
    <t>Kilned brick masonry with mortar 1:4 (cement - sand) .</t>
  </si>
  <si>
    <t xml:space="preserve">  خشت کاری پخته به مخلوط  مساله  1:5 (ریگ : سمنت)</t>
  </si>
  <si>
    <t xml:space="preserve">Pointing for out side and inside of  Boundry  wall   with  mortar 1:3 (cement -sand). </t>
  </si>
  <si>
    <t xml:space="preserve">  M: 1:3  هنگاف کاری بیرونی وداخلی با مخلوط سمنت وریگ مارک مخلوط مصاله</t>
  </si>
  <si>
    <t>دروازه آهنی برای احاطه سولر پنیل ها که ضخامت تخته آن 20  گیج روسی باشد  همرای ضد زنگ، ورنگمالی 100 فیصد</t>
  </si>
  <si>
    <t>Supply and installation of metallic gate by 20 Gauge Russian GI iron sheet  with all requirements (complete) according to drawing.</t>
  </si>
  <si>
    <t>صفحه سولر از نوع مونو و یا پیرک مونو  باتوان  بزرگتراز 450 وات ،مطابق مشخصات که ضمیمه اسناد پروژه میباشد  ودارای قدرت جذب بیشتر از 22 % باشد وباید در مقابل درجه حرارت  ورطوبت مقاومت داشته باشد و  گرنتی 25 الی 30 سال را دارا باشد واسناد آن ضم فایل تخنیکی گردد.  تمام مواد مانند سولر ، واتر پمپ انورتر باید با هم دیگر همخوانی داشته باشد.  برعلاو ه کواالتی کنترول قبل از انتقال به ساحه مورد بررسی وارزیابی قرار داده شود.</t>
  </si>
  <si>
    <t xml:space="preserve">Back filling with soil and excavated material .         </t>
  </si>
  <si>
    <t xml:space="preserve">Plain Cement Concrete (PCC), M150.(1:2:4)     </t>
  </si>
  <si>
    <t xml:space="preserve">Reinforced Cement Concrete (RCC), M 200kg/cm2 including steel bars and shuttering according to the drawings.                        </t>
  </si>
  <si>
    <t xml:space="preserve">inlet Plaster work with cement-sand + padlow powder M: 1:3         </t>
  </si>
  <si>
    <t>M: 1:3. پلسترکاری  با پودر ضد نفوذ آب</t>
  </si>
  <si>
    <t xml:space="preserve">ایزوگام برای پوشش ذخیره:  </t>
  </si>
  <si>
    <t xml:space="preserve">Supply and installation of iron gate for reservoir manhole (3mm thick) with all required activities and as per drawing.                   </t>
  </si>
  <si>
    <t xml:space="preserve">Supply and installation of 1.5 inch Galvanised Iron Ladder  for reservoir with all required activites according to drawings               </t>
  </si>
  <si>
    <t xml:space="preserve">      .زینه از پایپ جستی ملمع عالی شده بقطر 1.5 انچ</t>
  </si>
  <si>
    <t xml:space="preserve">Supply and instalation of Gi Cover  with all requirement  </t>
  </si>
  <si>
    <t xml:space="preserve">تهیه  انتقال ونصب پوش پایپ های دخولی وخروجی به ذخیره توسط اهن چادر معه تمام تمام امورات لازم ان </t>
  </si>
  <si>
    <t>N0</t>
  </si>
  <si>
    <t>آماده سازی ساحه، وپاک کاری ساحه ،(سرک)  پاک کاری جهت انتقال مواد در ساحه کار   تهیه تاسیسات کار، انتقال مواد وتاسیسات اضافی ازساحه تهیه وآماده سازی ساحه برای فعالیت ، وآماده سازی تمام وسایل مورد ضرورت جهت اجرات کار در پروژه</t>
  </si>
  <si>
    <t>سه دهن نوع پولی ایتیلین (40x40x40) ملی متر</t>
  </si>
  <si>
    <t>سه دهن نوع پولی ایتیلین (50x40x50) ملی متر</t>
  </si>
  <si>
    <t>Supply and installation of Cawguster or EQ Polyethylene Reducer, Size (63x50)mm</t>
  </si>
  <si>
    <t>Supply and installation of Cawguster or EQ Polyethylene Reducer, Size (50x40)mm</t>
  </si>
  <si>
    <t>Supply and installation of Cawguster or EQ Polyethylene Tee, Size (40x40x40)mm</t>
  </si>
  <si>
    <t>Supply and installation of Cawguster or EQ Polyethylene Tee, Size (50x40x50)mm</t>
  </si>
  <si>
    <t>Supply and installation of Cawguster or EQ Polyethylene Tee, Size (50x50x50)mm</t>
  </si>
  <si>
    <t>سرپوش برای پایپ 40 ملی متر</t>
  </si>
  <si>
    <t xml:space="preserve">Supply and installation of End cup for the  pipe 40mm </t>
  </si>
  <si>
    <t xml:space="preserve">تهیه ونصب نمودن سیستم سولر پمپ با تمام ملحقات آن در ساحه وآموزش دادن میخانیک ساحوی پروژه </t>
  </si>
  <si>
    <t>کندن کاری در هر نوع زمین مطابق به  (سکشن A -A )</t>
  </si>
  <si>
    <t xml:space="preserve"> کندنکاری  وپرکاری جر پایپ 
این فعالیت شامل کندنکاری جر پایپ با عمق وعرض مشحض که در دراوینگ تهیه وترتیب گردیده است میباشد که فعالیت ذیل را نیز شامل میگردد. 
کندنکاری هر نوع خاک مطابق یه ستندرد های بین الملی ، انتقال خاک از ساحه کار ، هموار کاری زیر ترینج و پرکاری خاک الی 20 سانتی توسط خاک غربال شده ونرم ، تپک کاری بر حست ضرورت ، انتقال خاک خای غیر ضروری از ساحه و تمام فعالیت های مربوط به کندنکاری  وپرکاری که در مشخصات تخنیکی ذکر گردیده است تحت نظر انجنیر ساحوی انجام شود. </t>
  </si>
  <si>
    <t>Supply and installation of Cawguster or EQ Polyethylene Straight Coupler, diameter (50x50) mm,PE100, PN16</t>
  </si>
  <si>
    <t>Supply and installation of Cawguster or EQ Polyethylene Straight Coupler, diameter (63x63) mm,PE100, PN16</t>
  </si>
  <si>
    <t>کیبل برق با مقطع  ( 2x6) مترمربع ازسولر پنل الی انورتر</t>
  </si>
  <si>
    <t xml:space="preserve">Cable (2x6)mm2 from solar panels to inverter </t>
  </si>
  <si>
    <t>2"زانو خم آهني ملمع جست بقطر</t>
  </si>
  <si>
    <t xml:space="preserve">Supply and installation of Galvanized Iron Elbow, diameter  2"   </t>
  </si>
  <si>
    <t>BoQ for Boundary  solar panels</t>
  </si>
  <si>
    <t xml:space="preserve">Excavation for reservoir in ground type 4 to 5 </t>
  </si>
  <si>
    <t xml:space="preserve"> کندن کاری درزمین قسم 4  الی 5</t>
  </si>
  <si>
    <t>Back filling with Bolder ston +Gravil</t>
  </si>
  <si>
    <t xml:space="preserve">پرکاری توسط بلدر همرای جغل </t>
  </si>
  <si>
    <t xml:space="preserve"> کانکریت بدون سیخ با مارک ۱۵۰</t>
  </si>
  <si>
    <t>وصل کننده مستقیم نوع پولی ایتیلین (75x75) ملی متر</t>
  </si>
  <si>
    <t>Supply and installation of Cawguster or EQPolyethylene Straight Coupler, diameter (75x75) mm,PE100, PN16</t>
  </si>
  <si>
    <t>وصل کننده بوتلی نوع پولی ایتیلین (75x63) ملی متر</t>
  </si>
  <si>
    <t>Supply and installation of Cawguster or EQ Polyethylene Reducer, Size (75x63)mm</t>
  </si>
  <si>
    <t>سه دهن نوع پولی ایتیلین (63x40x63) ملی متر</t>
  </si>
  <si>
    <t>Supply and installation of Cawguster or EQ Polyethylene Tee, Size (63x40x63)mm</t>
  </si>
  <si>
    <t>سه دهن نوع پولی ایتیلین (63x50x63) ملی متر</t>
  </si>
  <si>
    <t>Supply and installation of Cawguster or EQ Polyethylene Tee, Size (63x50x63)mm</t>
  </si>
  <si>
    <t>سه دهن نوع پولی ایتیلین (63x63x63) ملی متر</t>
  </si>
  <si>
    <t>Supply and installation of Cawguster or EQ Polyethylene Tee, Size (63x63x63)mm</t>
  </si>
  <si>
    <t>سه دهن نوع پولی ایتیلین (75x63x75) ملی متر</t>
  </si>
  <si>
    <t>Supply and installation of Cawguster or EQ Polyethylene Tee, Size (75x63x75)mm</t>
  </si>
  <si>
    <t>تهیه ونصب گیت وال  به قطردو نیم  انچ همرای تمام ملحقات آن با نصب بالای پایپ PE</t>
  </si>
  <si>
    <t>Supply and installation of Gate valve  Flange (good quality) with its all accessories such as MTA Reduser GI to PE pipe  Nominal Diameter = 2.5"</t>
  </si>
  <si>
    <t xml:space="preserve">House connection from main pipe to inside houses, public buildings (school, mosque and clinic) with its all accessories including 3/4" Saddle clamp, Elbow, Female threaded adapter, (MTA), Gate valve,Beg Water meter, Non return valve, Water tap, Socket,3 metersPPR 3/4" and  20mm HDPE pipe incloud tranch excavetion and filling with average length of 25 meters each and perfabricated heavy duty water meter box </t>
  </si>
  <si>
    <t xml:space="preserve">اداپتر نوع پولی ایتیلین به سایز ( "63x2) </t>
  </si>
  <si>
    <t xml:space="preserve">Supply and installaiton of Male threaded Adopter (MTA), Size (63x2") </t>
  </si>
  <si>
    <t>سرپوش برای پایپ 50 ملی متر</t>
  </si>
  <si>
    <t xml:space="preserve">Supply and installation of End cup for the  pipe 50mm </t>
  </si>
  <si>
    <t>No of Hous conenction</t>
  </si>
  <si>
    <t>پایپ پولی ایتیلین بقطر خارجی 75 ملی  با فشارقابل برداشت 10 بار</t>
  </si>
  <si>
    <t xml:space="preserve"> برآورد حفاری چاه عمیق نوع روتری </t>
  </si>
  <si>
    <t xml:space="preserve">برمه کاری چاه توسط ماشین روتری   به قطر("12 ) نظربه ضرورت ساحه ونوعیت طبقات زمین ونمونه گیری از هرطبقه جیولوجیکی  به همرای گل مورد ضرورت در هنگام حفاری چاه </t>
  </si>
  <si>
    <t xml:space="preserve">Well drilling with Rotary machine with diameter of (12'') in all soil stratums.
 and sampling from every geological formations  including clay for drilling </t>
  </si>
  <si>
    <t xml:space="preserve">   پایه سولرپنیل فلزی مطابق نقشه  به زاویه °25 الی °35 برای (7200 )  وات همرای تمام موارد مورد ضرورت آن از قبیل پایه کانکریتی ، پوش کیبل ها وغیره موراد.</t>
  </si>
  <si>
    <t>Supplying, installation, laying and fitting in place of High Density Polyethylene pipe (PE 100 PN 10  SDR 17), Outside Diameter: 75 mm, wall thickness 4.5 mm ,weight 1.01 kg/m, Best quality</t>
  </si>
  <si>
    <t>کیبل برق با مقطع  (6x4) ملی مترمربع از انورتر الی پمپ</t>
  </si>
  <si>
    <t xml:space="preserve">Submercible drop cable (4x6 )mm2 from inverter to solar pump </t>
  </si>
  <si>
    <t>Constant Pump test for determination of Hydro geological Parameters .According to needs 2.2L/sec  constant rate discharge test, using the optimum yield from the stepped drawdown test, for 8 hours. Record the recovery afterwards.</t>
  </si>
  <si>
    <t>تهیه راپور تخنیکی چاه توسط شرکت  برای دفتر و  ریاست های انکشاف دهات ولایات  و آبرسانی وزارت احیا وانکشاف دهات</t>
  </si>
  <si>
    <t>Providing technical report of well by company for rivewo,PRRDs and  RuWatsi/MRRD</t>
  </si>
  <si>
    <t xml:space="preserve">M: 1:3. پلسترکاری بیرونی ذخیره </t>
  </si>
  <si>
    <t>outlet Plaster work with cement-sand  M: 1:4</t>
  </si>
  <si>
    <t>40mm</t>
  </si>
  <si>
    <t>50mm</t>
  </si>
  <si>
    <t>63mm</t>
  </si>
  <si>
    <t>75mm</t>
  </si>
  <si>
    <t>وصل کننده مستقیم نوع پولی ایتیلین (40x40) ملی متر</t>
  </si>
  <si>
    <t>Supply and installation of Cawguster or EQ Polyethylene Straight Coupler, diameter (40x40) mm,PE100, PN15</t>
  </si>
  <si>
    <t>تهیه و نصب گیت وال  به قطر یک وبرچهار انچ</t>
  </si>
  <si>
    <t xml:space="preserve">Supply and installation of Gate valve (good quality) Nominal Diameter = 1 1/4"  best quality </t>
  </si>
  <si>
    <t xml:space="preserve">اداپتر نوع پولی ایتیلین به سایز (" 50x1.5) </t>
  </si>
  <si>
    <t xml:space="preserve">Supply and installaiton of Male threaded Adopter (MTA), Size (50x1.5") </t>
  </si>
  <si>
    <t>تهیه ونصب گیت وال  به قطردو انچ   همرای فلنج</t>
  </si>
  <si>
    <t>Supply and installation of Gate valve Flange (good quality) Nominal Diameter = 2"  best quality</t>
  </si>
  <si>
    <t>2.5"زانو خم آهني ملمع جست بقطر</t>
  </si>
  <si>
    <t xml:space="preserve">Supply and installation of Galvanized Iron Elbow, diameter 2.5"   </t>
  </si>
  <si>
    <t>پايپ آهني ملمع جستی بقطر2.5 انچ همراه با فلنج و زانو خم</t>
  </si>
  <si>
    <t xml:space="preserve">Supply and installation Galvanized Iron pipe with Elbow and loop for the outlet of purposed net work, Internal  dia.2.5" with flange    </t>
  </si>
  <si>
    <t xml:space="preserve">احجام کارومواد مصرفی برای شبکه آبرسانی سولر پمپ همراه ذخیره آهنکانکریتی در قریه بند برق ولسوالی آقتاش ولایت کندوز </t>
  </si>
  <si>
    <t>سولر پمپ باقدرت کاری (7.5 ) کیلوات معه انورتر،کنترول باکس  وفیوز باکس طبق مشخصات داده شده.  ظرفیت آبدهی پمپ (14) مترمکعب در ساعت با ارتفاع  (115) متر ودرصورت پایین آمدن سطح آب به شکل اتوماتیک خاموش گردد. همچنان باید دارای سرتفیکت های بین الملی فوق باشد وپره یا روتر آن باید ستیل باشد وانورتر آن باید حد اقل در فیرکنسی 50 هرتز کار نماید. و دارای سه سال گرانتی باشد وسریال نمبر های آن توسط کمپنی تولید کننده تائید وتوسط کوالتی کنترول ارزیابی قرار داده شود.  بهتر است تولید جرمنی ویا اروپای باشد.</t>
  </si>
  <si>
    <t xml:space="preserve"> کندن کاری درزمین قسم4-5</t>
  </si>
  <si>
    <t>Excavation in different ground types 4 -5</t>
  </si>
  <si>
    <t>BoQ for 80m3 RCC drinking water reservoir</t>
  </si>
  <si>
    <t>پايپ آهني ملمع جستی بقطر3 انچ همراه با فلنج و زانو خم</t>
  </si>
  <si>
    <t xml:space="preserve">Supply and installation Galvanized Iron pipe with Elbow and loop for the inlet of purposed net work, Internal  dia3 " with flange    </t>
  </si>
  <si>
    <t>F</t>
  </si>
  <si>
    <t>Bill of Quantity for new Hand Wash Facility  for school</t>
  </si>
  <si>
    <t>Site preparation, grading and removal of the existing material.</t>
  </si>
  <si>
    <t>هموار کاری و پاک کاری ساحه از وجود مواد های اضافی موجوده</t>
  </si>
  <si>
    <t>L.S</t>
  </si>
  <si>
    <t>Excavation for Foundation and side walk according to drawing with all required activities</t>
  </si>
  <si>
    <t>کندنکاری برای تهداب وراه روها  طبق نقشه با امورایجابی</t>
  </si>
  <si>
    <t>Gravel for the foundation of the hand wash facility.</t>
  </si>
  <si>
    <t>جغل برای تهداب دستشوی.</t>
  </si>
  <si>
    <t>PCC of the hand wash facility foundation with M150.</t>
  </si>
  <si>
    <t>ریخت کانکریت بدون سیخ با مارک ۱۵۰ مطابق نقشه با امورات ایجابی آن.</t>
  </si>
  <si>
    <t>Burnt Brick Masonry walls with Mortar M-250  (1:4)  according to drawing with all required activities</t>
  </si>
  <si>
    <t xml:space="preserve">خشت کاری دیوارها ازخشت پخته  با مصالح سمنتی  M-250  نسبت 1:4 طبق نقشه  با امورایجابی </t>
  </si>
  <si>
    <t>Tile work on walls of hand wash  and ablution area in each side of corridor according to drawing and all required activities</t>
  </si>
  <si>
    <t>تهیه ونصب کاشی دردیوار دستشوی  و قسمت داخلی  دستشوی در دو طرف دهلیزک طبق نقشه و امورایجابی</t>
  </si>
  <si>
    <t xml:space="preserve">Supply and installation of Mirror according to site Size </t>
  </si>
  <si>
    <t xml:space="preserve">تهیه ونصب نمودن آینه ها در دو طرف دستشوی سایز آن مطابق به ساحه </t>
  </si>
  <si>
    <t xml:space="preserve">Supply and installation of Soap cover </t>
  </si>
  <si>
    <t xml:space="preserve">تهیه ونصب  نمودن صابون دانی </t>
  </si>
  <si>
    <t>Supply and installation of steel trus with all required materials and activities as per drawing and site requirement. Painting with 100% Plastic Emulsion with 2 coats with all required activities</t>
  </si>
  <si>
    <t xml:space="preserve">تهیه ونصب سایه بان فلزی مطابق نقشه داده شده همراه با تمام مواد پیه ها ، گادرها ، پوشش و فعالیت های لازمه ساحوی آن.  رنگمالی پایه ها ، گادر ها با رنگ 100 % دوقلم </t>
  </si>
  <si>
    <t>construction of pedestal as per drawigniing with all required materials and activities and site requirement with its paiting with oil painting  and ant irust.</t>
  </si>
  <si>
    <t>ساخت تهداب ها برای  پایه هایی فلزی مطابق نقشه.</t>
  </si>
  <si>
    <t>Supply and installation of all PPR pipe and fitting with all requirement  from Meter box  to Hand Wash facilty  all accessories such as  saddle clump, elbow, female threaded adoptor (MTA),Gate Valve, PPRC,9m  PN16 pipe with diameter of 50mm.reduction tee with size of (50x20x50)mm,12 taps with size of 19 mm with best quality with its all required matrial and activities.</t>
  </si>
  <si>
    <t>تهیه ، انتقال ونصب نمودن تمام پایپ های  پی پی ار  وفتینگ باب  مورد ضرورت از میتر بکس تا ختم کاری  دستشوی  با تمام ملحقات آن  (گیت وال ادپتر ، زانو ، ساکت، 9متر پایپ 50 ملی با قدرت برداشت 16 بار سه دهن برای شیردهن ها ، 12 دانه شیر دهن اصلی برنجی یا نکلی  وغیره موارد برحسب ضرورت ساحوی )</t>
  </si>
  <si>
    <t xml:space="preserve">Supply and installation of all PVC pipe and fitting with all requirement  from hand wash facilty  to sockpet  all accessories such as  elbow, female threaded adoptor (MTA), pvc pipe with diameter of 50mm.reduction tee with size of (50x50x50)mm,and other nessary things.according need too site. </t>
  </si>
  <si>
    <t xml:space="preserve"> تهیه ونصب نمودن تمام پایپ وفتینگ باب مورد ضرورت پی وسی جهت بیرون کشیدن آب بد رفت از دستشوی الی ساکپیت شامل پایپ پی وسی 50 ملی ، سه دهن ها ، زانو ، سیفون، کفشوی  وغیره مواد مورد ضرورت نظر به ضرورت ساحوی . </t>
  </si>
  <si>
    <t xml:space="preserve">Excavation and back filling with Gravil Sockpet with size (0.6x0.6x1) </t>
  </si>
  <si>
    <t xml:space="preserve">کندنکاری وپرکاری توسط جغل سفید ساکپیت با سایز (0.6x0.6x1) متر </t>
  </si>
  <si>
    <t>Set</t>
  </si>
  <si>
    <t>تهیه و نصب تانکی آب فلزی 1000  لیتر و ملحقات آن طبق نقشه با امورایجابی</t>
  </si>
  <si>
    <t xml:space="preserve">Preparing &amp; installation of 1000 Liter water tank according to drawing with required activities </t>
  </si>
  <si>
    <t>I</t>
  </si>
  <si>
    <t xml:space="preserve">Pressure Redusing valve </t>
  </si>
  <si>
    <t xml:space="preserve">Excavation for valve box </t>
  </si>
  <si>
    <t xml:space="preserve">کندنکاری برای ساختمان وال بکس </t>
  </si>
  <si>
    <r>
      <t>m</t>
    </r>
    <r>
      <rPr>
        <vertAlign val="superscript"/>
        <sz val="12"/>
        <rFont val="Arial"/>
        <family val="2"/>
      </rPr>
      <t>3</t>
    </r>
  </si>
  <si>
    <t xml:space="preserve">Soil  back filling with compaction  </t>
  </si>
  <si>
    <t>کانکریت بدون سیخ به مارک 1:2:4</t>
  </si>
  <si>
    <t xml:space="preserve">Reinforced Cement Concrete M: 1:1.5:3 with shuttering                                                    </t>
  </si>
  <si>
    <t xml:space="preserve">کانکریت سیخدار مع قالب بندی با مارک 1:1.5:3      </t>
  </si>
  <si>
    <t xml:space="preserve">Plaster work with cement-sand, M: 1:3 </t>
  </si>
  <si>
    <t>پلسترکاری مطابق نقشه  با مارک 1:3 مصالحه</t>
  </si>
  <si>
    <r>
      <t>m</t>
    </r>
    <r>
      <rPr>
        <vertAlign val="superscript"/>
        <sz val="12"/>
        <rFont val="Arial"/>
        <family val="2"/>
      </rPr>
      <t>2</t>
    </r>
  </si>
  <si>
    <t>Sub Total of  one valve Box (AFN) قیمت مجموعی برای یک وال بکس (افغانی)</t>
  </si>
  <si>
    <t xml:space="preserve">  سنگکاری با مصاله سمنت وریگ مارک مخلوط M: 1:4 </t>
  </si>
  <si>
    <t xml:space="preserve">Stone masonry with cement- sand mortar M: 1:4 </t>
  </si>
  <si>
    <t>90mm</t>
  </si>
  <si>
    <t>Excavation of pipe trench in ground any  type of erth  according to  Section( B- B)</t>
  </si>
  <si>
    <t xml:space="preserve">Back filling of pipe trench by excavated material   (softti soil)Section( B- B)  </t>
  </si>
  <si>
    <t>کندن کاری در هر نوع زمین مطابق به  (سکشن B -B )</t>
  </si>
  <si>
    <t>3</t>
  </si>
  <si>
    <t>4</t>
  </si>
  <si>
    <t>Supplying, installation, laying and fitting in place of High Density Polyethylene pipe (PE 100 PN 10  SDR 17), Outside Diameter: 90 mm, wall thickness 5.4 mm ,weight 1.47 kg/m, Best quality.</t>
  </si>
  <si>
    <t>پایپ پولی ایتیلین بقطر خارجی 90 ملی  با فشارقابل برداشت 10 بار</t>
  </si>
  <si>
    <t>Supplying, installation, laying and fitting in place of High Density Polyethylene pipe (PE 100 PN 12.5  SDR 13.6), Outside Diameter: 75 mm, wall thickness 5.6 mm ,weight 1.24 kg/m, Best quality</t>
  </si>
  <si>
    <t>پایپ پولی ایتیلین بقطر خارجی 75 ملی  با فشارقابل برداشت 12.5 بار</t>
  </si>
  <si>
    <t>Supply and installation of Cawguster or EQ Polyethylene Reducer, Size (90x75)mm</t>
  </si>
  <si>
    <t>وصل کننده بوتلی نوع پولی ایتیلین (90x75) ملی متر</t>
  </si>
  <si>
    <t>سه دهن نوع پولی ایتیلین (90x63x90) ملی متر</t>
  </si>
  <si>
    <t>Supply and installation of Cawguster or EQ Polyethylene Tee, Size (90x63x90)mm</t>
  </si>
  <si>
    <t>سه دهن نوع پولی ایتیلین (90x75x90) ملی متر</t>
  </si>
  <si>
    <t>Supply and installation of Cawguster or EQ Polyethylene Tee, Size (90x75x90)mm</t>
  </si>
  <si>
    <t>سه دهن نوع پولی ایتیلین (90x50x90) ملی متر</t>
  </si>
  <si>
    <t>Supply and installation of Cawguster or EQ Polyethylene Tee, Size (90x50x90)mm</t>
  </si>
  <si>
    <t>سه دهن نوع پولی ایتیلین (90x40x90) ملی متر</t>
  </si>
  <si>
    <t>Supply and installation of Cawguster or EQ Polyethylene Tee, Size (90x40x90)mm</t>
  </si>
  <si>
    <t>سه دهن نوع پولی ایتیلین (75x50x75) ملی متر</t>
  </si>
  <si>
    <t>Supply and installation of Cawguster or EQ Polyethylene Tee, Size (75x50x75)mm</t>
  </si>
  <si>
    <t>تهیه ونصب گیت وال  به قطر3 نیم  انچ همرای تمام ملحقات آن با نصب بالای پایپ PE</t>
  </si>
  <si>
    <t>Supply and installation of Gate valve  Flange (good quality) with its all accessories such as MTA Reduser GI to PE pipe  Nominal Diameter = 3"</t>
  </si>
  <si>
    <t>AFGHANISTAN SOCIAL IMPROVEMENT ORGANIZATION (ASIO)</t>
  </si>
  <si>
    <t xml:space="preserve">Bill of Quantity for  Water Supply Network with Solar Pumping System at Band Barq  Village , Aqtash  district, Kunduz province </t>
  </si>
  <si>
    <t xml:space="preserve">نوت: نظر به معلومات ساحوی سطح آبهائی زیرزمینی درین ساحه (33 الی 40 ) مترگزارش شده است بادرنظر داشت آن عمق کلی چاه بعد از بررسی تیم تخنیکی  (100 ) درنظر گرفته شده قابل ذکر است که قبل از همه باید محل چاه مطالعات های هایدرو جیولوژیکی صورت یگیرد وبعدا کار بالای آن انجام شود.   چونکه معلومات دقیق در ارتباط به مقدار آبدهی چاه درین ساحه موجود نبوده بناً الی نتیجه مؤفقانه چاه و پمپ تست آن باید که کارهای بعدی پروژه یعنی خریداری پمپ،  اعمار ذخیره، اعمار احاطه سولر وتمدید سیستم تقسیماتی صورت نگیرد. باید  حد اقل مقدار آبدهی چاه( 3.6)  لیتر در ثانیه باشد درصورتیکه مقدار آبدهی در حین پمپ تست کمتر از مقدار یاد شده باشد نماینده دفتر ریاست انکشاف دهات ولایت  ویا دیزاینر را در جریان گذاشته ممکن که در مشخصات واتر پمپ  تغیربیاید ویا بالای کار های بعدی پروژه تصمیم دیگر اتخاذ گردد. </t>
  </si>
  <si>
    <t xml:space="preserve">اجرای پمپ تست با مقدار مورد ضروت در دیزاین  برای دریافت ومشخص کردن  چاه با مقدار معین ۳.۶۰.لیتر فی ثانیه . برحسب دیزاین   ازمایش باید تحت نظر نماینده گان انجام شود وریکوری چاه مشخص گردد.  </t>
  </si>
  <si>
    <t xml:space="preserve">Solar Panel Stand steel 25 - 35 deg. Large (solar panels support structure)  and installation with all requirment on(RCC culam Conduct pipe ,Concertina wire on boundary...)  according to drawing                                                                         </t>
  </si>
  <si>
    <t>Supply and installation of isogam insulation on roof of reservoir.</t>
  </si>
  <si>
    <t xml:space="preserve"> </t>
  </si>
  <si>
    <t xml:space="preserve">A </t>
  </si>
  <si>
    <t>G</t>
  </si>
  <si>
    <t>H</t>
  </si>
  <si>
    <t>توضیح فعالیت ها (برای توضیحات مفصل اقلام ذیل لطفاً به نقشه ها و مشخصات تخنیکی داده شده مراجعه نمائید)</t>
  </si>
  <si>
    <t>Description of activities (For detailed description of items please refer to drawing and technical spieceifications attached)</t>
  </si>
  <si>
    <r>
      <t>Mobilisation&amp;demoblization:</t>
    </r>
    <r>
      <rPr>
        <sz val="12"/>
        <rFont val="Arial"/>
        <family val="2"/>
      </rPr>
      <t>Site installation of Contractor
Remuneration for mobilisation, preparation of site, erection, operation and maintenance of all facilities during all the time required by the Contractor for completion of the works, dismantling of all facilities after completion of the Works, restoring site and complete demobilisation of Contractor.</t>
    </r>
  </si>
  <si>
    <r>
      <t xml:space="preserve">BoQ for Supply and installation of Solar Pump System  </t>
    </r>
    <r>
      <rPr>
        <sz val="13"/>
        <rFont val="Arial"/>
        <family val="2"/>
      </rPr>
      <t>(For detailed description of items please refer to technical spieceifications attached)</t>
    </r>
  </si>
  <si>
    <r>
      <t xml:space="preserve">Supply of Submersible pump with compitable invertor, control box and Fuse box in stainless steel.
Rated power - P2: (7.5) kW
</t>
    </r>
    <r>
      <rPr>
        <b/>
        <sz val="12"/>
        <rFont val="Arial"/>
        <family val="2"/>
      </rPr>
      <t>Water Pump :</t>
    </r>
    <r>
      <rPr>
        <sz val="12"/>
        <rFont val="Arial"/>
        <family val="2"/>
      </rPr>
      <t xml:space="preserve"> Avg. water production per day: (14)m³/h ,TDH: (115) m
Solar pump  (7.5) KW according to the technical specification and requirement, Main frequency: 50 Hz,IP 68, blade must be stainless steel, 
</t>
    </r>
    <r>
      <rPr>
        <b/>
        <sz val="12"/>
        <rFont val="Arial"/>
        <family val="2"/>
      </rPr>
      <t xml:space="preserve">Compatible inverter: </t>
    </r>
    <r>
      <rPr>
        <sz val="12"/>
        <rFont val="Arial"/>
        <family val="2"/>
      </rPr>
      <t>Rated power - P2: (9.5) kW,</t>
    </r>
    <r>
      <rPr>
        <b/>
        <sz val="12"/>
        <rFont val="Arial"/>
        <family val="2"/>
      </rPr>
      <t xml:space="preserve"> </t>
    </r>
    <r>
      <rPr>
        <sz val="12"/>
        <rFont val="Arial"/>
        <family val="2"/>
      </rPr>
      <t xml:space="preserve"> IP65-68, Pure sine wave, VFD and soft starter, must be have certifecate EN 1.4301 (AISI 304).EN 1.4301 (AISI 304). EN 1.4539 (AISI 904L).
Contractor must submit manufacturer Guaranty for solar Pump for a period not less than 3 years.
Contractor must submit all the required certificates for solar pumpit is Better Gurman or Eru.Mode
Serial number of Solar pump should be certified by manufacturing company</t>
    </r>
  </si>
  <si>
    <r>
      <t>Cable splice kit 2.5-6mm</t>
    </r>
    <r>
      <rPr>
        <vertAlign val="superscript"/>
        <sz val="12"/>
        <rFont val="Arial"/>
        <family val="2"/>
      </rPr>
      <t>2</t>
    </r>
  </si>
  <si>
    <r>
      <rPr>
        <b/>
        <sz val="12"/>
        <rFont val="Arial"/>
        <family val="2"/>
      </rPr>
      <t>DESCRIPTION FOR EXCAVATION AND BACK FILLING OF TRENCHS:</t>
    </r>
    <r>
      <rPr>
        <sz val="12"/>
        <rFont val="Arial"/>
        <family val="2"/>
      </rPr>
      <t xml:space="preserve">
The works shall include trench excavation of subsoil (i.e. any kind of material ) with out exception either by machine or hand including: 
Leveling, trimming and compaction of trench bottom acc to technical specifications, EN 1610 Standards. bracing and protection of slopes.
'- storage at site and protection of excavated material suitable for later reuse, including loading, handling, transport alongside the trench, where required, unloading, selecting. 
sheeting and piling of trenches .
maintenance and reinstatement of existing services except if pay items are provided fortemporary diversions of existing services, including their realignment, backfilling and reinstatement  dewatering of trenches.
The unit rate shall include all materials, labour, equipment, tools, and all other incidental costs required to complete the works.Payment shall be made per cubic meter applying the following payment limits:width: minimum width according to the Technical Specifications and Standard Drawing length: length of trench actually excavated and approved by the Engineerdepth: vertical distance between ground level and bottom of pipe bedding, which is equal to pipe bottom +bedding and as approved by the Engineer
No separate payment will be made for additional excavation necessary for joints, fittings, thrust blocks, encasements, accommodation of temporary supports, bell holes and all other working space required to carry out the works, etc., which shall be deemed to have been included in the present unit rates.</t>
    </r>
  </si>
  <si>
    <r>
      <rPr>
        <b/>
        <sz val="12"/>
        <rFont val="Arial"/>
        <family val="2"/>
      </rPr>
      <t>Solar PV Panles:</t>
    </r>
    <r>
      <rPr>
        <sz val="12"/>
        <rFont val="Arial"/>
        <family val="2"/>
      </rPr>
      <t xml:space="preserve">certified by IEC, ISO, TUV and CE </t>
    </r>
    <r>
      <rPr>
        <b/>
        <sz val="12"/>
        <rFont val="Arial"/>
        <family val="2"/>
      </rPr>
      <t xml:space="preserve"> MONOCRYSTALLINE or RERC MONO</t>
    </r>
    <r>
      <rPr>
        <sz val="12"/>
        <rFont val="Arial"/>
        <family val="2"/>
      </rPr>
      <t xml:space="preserve"> N type  ≥ LC 450W, according to specification attached  must be  Water proof PV junction boxes IP68 for each array including DC Fuses, DC switch disconnectors, bus bars ,terminals, ducts or trays, supports &amp; labels suitable to the PV arrays loads.
Contractor must submit manufacturer Guaranty for solar panel for a period not less than 25-30 years. all material (Panels, water pump, inverter) must be compatible.
Contractor must submit all the required certificates for each PV solar panel from
Serial number of PV Panel should be certified by manufacturing company                               
</t>
    </r>
  </si>
  <si>
    <t>Supply and installation of Filter pipe PVC Class-D. 8 inch dia. (maximum wall thickness 11.9mm, minimum wall thickness 10.3mm, and average 11.6mm, each meter weight is 10.05 kg, BSS 3505/3506 , ASTM 1785-94) . Total area for filter pipe openings should not be more than 25% of total area. (PVC quality test result is required) including 15cm for each pipe connection. 'Supply and installation of center lyzer back of cassing and fillter</t>
  </si>
  <si>
    <t>تهیه و نصب فلتر پی وی سی از نوع کلاس دی قطر 8 انچ فیصدی مساحت مسامات فلتر از 25 فیصد مساحت مجموعی تجاوز نکند  مطابق به مشخصات تخنیکی ذیل ضخامت 10.3 الی 11.6 ملی متر وزن فی متر 10.05 کیلو گرام چک پاس (تائیدی لابراتور) همرای با نصب سنتر لایزر جهت استوار نگهداشتن کسینگ و فلتر</t>
  </si>
  <si>
    <t>Vendor details:</t>
  </si>
  <si>
    <t>Company name: ……………………………….</t>
  </si>
  <si>
    <t>Name of signatory: ……………………………….</t>
  </si>
  <si>
    <t>Title: ……………………………….</t>
  </si>
  <si>
    <t>Contact Number (s): ……………………………….</t>
  </si>
  <si>
    <t>Email Address(s): ……………………………….</t>
  </si>
  <si>
    <t>Date: ……………………………….</t>
  </si>
  <si>
    <t>Sign and stamp: ……………………………….</t>
  </si>
  <si>
    <t>Cost/Unit (USD)
قیمت فی واحد</t>
  </si>
  <si>
    <t>Total Cost (USD)
قیمت مجموعی</t>
  </si>
  <si>
    <t xml:space="preserve">Grand Total Cost (USD) قیمت مجموعی به دالر امریکایی </t>
  </si>
  <si>
    <t xml:space="preserve">Sub-Total Cost for New Bore Well (USD) </t>
  </si>
  <si>
    <t xml:space="preserve">Sub-Total Cost for Solar Panels and Solar Pump(USD) </t>
  </si>
  <si>
    <t>Sub-Total Cost for Boundary wall of solar panels (USD)</t>
  </si>
  <si>
    <t xml:space="preserve">Sub-Total Cost for 80m3  RCC drinking water Tank   (USD) </t>
  </si>
  <si>
    <t xml:space="preserve">Sub-Total Cost for the hand wash facility (USD) </t>
  </si>
  <si>
    <t>Sub Total of   valve Box (USD) قیمت مجموعی برای وال بکس ها  (دالر امریکایی)</t>
  </si>
  <si>
    <t xml:space="preserve">Sub-Total Cost for Valve Boxe   (USD) </t>
  </si>
  <si>
    <t xml:space="preserve">Sub-Total Cost for Trench Excavation &amp; Back Filling  (USD) </t>
  </si>
  <si>
    <t xml:space="preserve">Sub-Total Cost for Pipe &amp; Fittings (USD) </t>
  </si>
  <si>
    <t xml:space="preserve">Sub-Total Cost for Construction of Well Protection (USD) </t>
  </si>
  <si>
    <t>Annexure A Lot #1  ( Please print this on your own company letterhead and duly sign and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</si>
</sst>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_(* #,##0.0_);_(* \(#,##0.0\);_(* &quot;-&quot;??_);_(@_)"/>
    <numFmt numFmtId="166" formatCode="_(* #,##0_);_(* \(#,##0\);_(* &quot;-&quot;??_);_(@_)"/>
    <numFmt numFmtId="167" formatCode="#,##0.0"/>
    <numFmt numFmtId="168" formatCode="#,##0.00;[Red]#,##0.00"/>
    <numFmt numFmtId="169" formatCode="#,##0;[Red]#,##0"/>
    <numFmt numFmtId="170" formatCode="&quot;$&quot;#,##0.00;[Red]&quot;$&quot;#,##0.00"/>
  </numFmts>
  <fonts count="23" x14ac:knownFonts="1">
    <font>
      <sz val="10"/>
      <name val="Arial"/>
    </font>
    <font>
      <sz val="10"/>
      <name val="Arial"/>
    </font>
    <font>
      <sz val="10"/>
      <name val="Arial"/>
      <family val="2"/>
    </font>
    <font>
      <sz val="10"/>
      <name val="Arial"/>
      <family val="2"/>
    </font>
    <font>
      <sz val="10"/>
      <name val="Times New Roman"/>
      <family val="1"/>
    </font>
    <font>
      <b/>
      <sz val="12"/>
      <name val="Times New Roman"/>
      <family val="1"/>
    </font>
    <font>
      <sz val="10"/>
      <name val="Arial"/>
      <family val="2"/>
    </font>
    <font>
      <b/>
      <sz val="14"/>
      <name val="Times New Roman"/>
      <family val="1"/>
    </font>
    <font>
      <sz val="8"/>
      <name val="Arial"/>
      <family val="2"/>
    </font>
    <font>
      <b/>
      <sz val="12"/>
      <name val="Arial"/>
      <family val="2"/>
    </font>
    <font>
      <sz val="12"/>
      <name val="Arial"/>
      <family val="2"/>
    </font>
    <font>
      <vertAlign val="superscript"/>
      <sz val="12"/>
      <name val="Arial"/>
      <family val="2"/>
    </font>
    <font>
      <b/>
      <sz val="11"/>
      <name val="Arial"/>
      <family val="2"/>
    </font>
    <font>
      <b/>
      <sz val="13"/>
      <name val="Arial"/>
      <family val="2"/>
    </font>
    <font>
      <sz val="11"/>
      <name val="Arial"/>
      <family val="2"/>
    </font>
    <font>
      <sz val="13"/>
      <name val="Arial"/>
      <family val="2"/>
    </font>
    <font>
      <b/>
      <sz val="14"/>
      <name val="Arial"/>
      <family val="2"/>
    </font>
    <font>
      <sz val="20"/>
      <name val="Arial"/>
      <family val="2"/>
    </font>
    <font>
      <sz val="10"/>
      <color rgb="FFFF0000"/>
      <name val="Arial"/>
      <family val="2"/>
    </font>
    <font>
      <b/>
      <sz val="14"/>
      <color theme="1"/>
      <name val="Times New Roman"/>
      <family val="1"/>
    </font>
    <font>
      <sz val="14"/>
      <color theme="1"/>
      <name val="Times New Roman"/>
      <family val="1"/>
    </font>
    <font>
      <b/>
      <sz val="16"/>
      <name val="Arial"/>
      <family val="2"/>
    </font>
    <font>
      <sz val="16"/>
      <color rgb="FFFF0000"/>
      <name val="Arial"/>
      <family val="2"/>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9" tint="0.59999389629810485"/>
        <bgColor indexed="64"/>
      </patternFill>
    </fill>
  </fills>
  <borders count="12">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43" fontId="6" fillId="0" borderId="0" applyFont="0" applyFill="0" applyBorder="0" applyAlignment="0" applyProtection="0"/>
    <xf numFmtId="0" fontId="2" fillId="0" borderId="0"/>
    <xf numFmtId="0" fontId="3" fillId="0" borderId="0"/>
    <xf numFmtId="0" fontId="2" fillId="0" borderId="0"/>
  </cellStyleXfs>
  <cellXfs count="208">
    <xf numFmtId="0" fontId="0" fillId="0" borderId="0" xfId="0"/>
    <xf numFmtId="0" fontId="4" fillId="0" borderId="0" xfId="0" applyFont="1" applyAlignment="1">
      <alignment horizontal="center"/>
    </xf>
    <xf numFmtId="0" fontId="4" fillId="0" borderId="0" xfId="0" applyFont="1"/>
    <xf numFmtId="3" fontId="4" fillId="0" borderId="0" xfId="0" applyNumberFormat="1" applyFont="1"/>
    <xf numFmtId="0" fontId="4" fillId="0" borderId="0" xfId="0" applyFont="1" applyAlignment="1">
      <alignment horizontal="right"/>
    </xf>
    <xf numFmtId="0" fontId="7" fillId="0" borderId="0" xfId="0" applyFont="1"/>
    <xf numFmtId="0" fontId="5" fillId="0" borderId="0" xfId="0" applyFont="1" applyAlignment="1">
      <alignment horizontal="center" vertical="center"/>
    </xf>
    <xf numFmtId="164" fontId="7" fillId="0" borderId="0" xfId="0" applyNumberFormat="1" applyFont="1" applyAlignment="1">
      <alignment horizontal="center" vertical="center"/>
    </xf>
    <xf numFmtId="3" fontId="7" fillId="0" borderId="0" xfId="0" applyNumberFormat="1" applyFont="1" applyAlignment="1">
      <alignment horizontal="center" vertical="center"/>
    </xf>
    <xf numFmtId="167" fontId="7" fillId="0" borderId="0" xfId="0" applyNumberFormat="1" applyFont="1"/>
    <xf numFmtId="165" fontId="4" fillId="0" borderId="0" xfId="0" applyNumberFormat="1" applyFont="1"/>
    <xf numFmtId="0" fontId="4" fillId="3" borderId="0" xfId="0" applyFont="1" applyFill="1"/>
    <xf numFmtId="0" fontId="10" fillId="4" borderId="4" xfId="5" applyFont="1" applyFill="1" applyBorder="1" applyAlignment="1">
      <alignment horizontal="center" vertical="center" wrapText="1"/>
    </xf>
    <xf numFmtId="1" fontId="10" fillId="4" borderId="3" xfId="0" applyNumberFormat="1"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0" borderId="3" xfId="1" quotePrefix="1" applyNumberFormat="1" applyFont="1" applyFill="1" applyBorder="1" applyAlignment="1">
      <alignment horizontal="left" vertical="center" wrapText="1"/>
    </xf>
    <xf numFmtId="0" fontId="10" fillId="4" borderId="3" xfId="0" applyFont="1" applyFill="1" applyBorder="1" applyAlignment="1">
      <alignment horizontal="right" vertical="center" wrapText="1"/>
    </xf>
    <xf numFmtId="2" fontId="10" fillId="4" borderId="3" xfId="0" applyNumberFormat="1" applyFont="1" applyFill="1" applyBorder="1" applyAlignment="1">
      <alignment horizontal="center" vertical="center"/>
    </xf>
    <xf numFmtId="0" fontId="10" fillId="0" borderId="3" xfId="1" quotePrefix="1" applyNumberFormat="1" applyFont="1" applyFill="1" applyBorder="1" applyAlignment="1">
      <alignment horizontal="left" vertical="top" wrapText="1"/>
    </xf>
    <xf numFmtId="0" fontId="10" fillId="0" borderId="3" xfId="0" applyFont="1" applyBorder="1" applyAlignment="1">
      <alignment vertical="center" wrapText="1"/>
    </xf>
    <xf numFmtId="2" fontId="10" fillId="0" borderId="3" xfId="0" applyNumberFormat="1" applyFont="1" applyBorder="1" applyAlignment="1">
      <alignment horizontal="center" vertical="center"/>
    </xf>
    <xf numFmtId="2" fontId="10" fillId="0" borderId="3" xfId="0" applyNumberFormat="1" applyFont="1" applyBorder="1" applyAlignment="1">
      <alignment horizontal="right" vertical="center" wrapText="1"/>
    </xf>
    <xf numFmtId="2" fontId="10" fillId="0" borderId="3" xfId="0" applyNumberFormat="1" applyFont="1" applyBorder="1" applyAlignment="1">
      <alignment horizontal="center" vertical="center" wrapText="1"/>
    </xf>
    <xf numFmtId="167" fontId="10" fillId="0" borderId="3" xfId="0" applyNumberFormat="1" applyFont="1" applyBorder="1" applyAlignment="1">
      <alignment horizontal="center" vertical="center" wrapText="1"/>
    </xf>
    <xf numFmtId="0" fontId="10" fillId="0" borderId="3" xfId="0" applyFont="1" applyBorder="1" applyAlignment="1">
      <alignment horizontal="left" vertical="center" wrapText="1"/>
    </xf>
    <xf numFmtId="4" fontId="10" fillId="0" borderId="3" xfId="0" applyNumberFormat="1" applyFont="1" applyBorder="1" applyAlignment="1">
      <alignment horizontal="center" vertical="center" wrapText="1"/>
    </xf>
    <xf numFmtId="2" fontId="10" fillId="0" borderId="3" xfId="0" applyNumberFormat="1" applyFont="1" applyBorder="1" applyAlignment="1">
      <alignment horizontal="right" vertical="center"/>
    </xf>
    <xf numFmtId="4" fontId="10" fillId="0" borderId="3" xfId="0" applyNumberFormat="1" applyFont="1" applyBorder="1" applyAlignment="1">
      <alignment horizontal="center" vertical="center"/>
    </xf>
    <xf numFmtId="0" fontId="18" fillId="0" borderId="0" xfId="0" applyFont="1"/>
    <xf numFmtId="0" fontId="2" fillId="0" borderId="0" xfId="0" applyFont="1"/>
    <xf numFmtId="169" fontId="10" fillId="4" borderId="3" xfId="0" applyNumberFormat="1" applyFont="1" applyFill="1" applyBorder="1" applyAlignment="1">
      <alignment horizontal="center" vertical="center" wrapText="1"/>
    </xf>
    <xf numFmtId="0" fontId="10" fillId="0" borderId="3" xfId="0" applyFont="1" applyBorder="1" applyAlignment="1">
      <alignment horizontal="right" vertical="center" wrapText="1"/>
    </xf>
    <xf numFmtId="0" fontId="9" fillId="6" borderId="6" xfId="0" applyFont="1" applyFill="1" applyBorder="1" applyAlignment="1">
      <alignment horizontal="center" vertical="center" wrapText="1"/>
    </xf>
    <xf numFmtId="0" fontId="9" fillId="6" borderId="5" xfId="0" applyFont="1" applyFill="1" applyBorder="1" applyAlignment="1">
      <alignment vertical="center" wrapText="1"/>
    </xf>
    <xf numFmtId="169" fontId="9" fillId="6" borderId="5" xfId="0" applyNumberFormat="1" applyFont="1" applyFill="1" applyBorder="1" applyAlignment="1">
      <alignment vertical="center" wrapText="1"/>
    </xf>
    <xf numFmtId="168" fontId="9" fillId="6" borderId="5" xfId="0" applyNumberFormat="1" applyFont="1" applyFill="1" applyBorder="1" applyAlignment="1">
      <alignment horizontal="center" vertical="center" wrapText="1"/>
    </xf>
    <xf numFmtId="0" fontId="10" fillId="0" borderId="3" xfId="0" applyFont="1" applyBorder="1" applyAlignment="1">
      <alignment horizontal="left" vertical="top" wrapText="1"/>
    </xf>
    <xf numFmtId="0" fontId="10" fillId="4" borderId="3" xfId="0" applyFont="1" applyFill="1" applyBorder="1" applyAlignment="1">
      <alignment horizontal="left" vertical="top" wrapText="1"/>
    </xf>
    <xf numFmtId="167" fontId="10" fillId="0" borderId="3" xfId="0" applyNumberFormat="1" applyFont="1" applyBorder="1" applyAlignment="1">
      <alignment horizontal="center" vertical="center"/>
    </xf>
    <xf numFmtId="0" fontId="10" fillId="4" borderId="4" xfId="0" applyFont="1" applyFill="1" applyBorder="1" applyAlignment="1">
      <alignment horizontal="center" vertical="center" wrapText="1"/>
    </xf>
    <xf numFmtId="0" fontId="9" fillId="3" borderId="1" xfId="0" applyFont="1" applyFill="1" applyBorder="1" applyAlignment="1">
      <alignment horizontal="center" vertical="center"/>
    </xf>
    <xf numFmtId="168" fontId="10" fillId="4" borderId="3" xfId="0" applyNumberFormat="1" applyFont="1" applyFill="1" applyBorder="1" applyAlignment="1">
      <alignment horizontal="center" vertical="center" wrapText="1"/>
    </xf>
    <xf numFmtId="0" fontId="10" fillId="4" borderId="6" xfId="5" applyFont="1" applyFill="1" applyBorder="1" applyAlignment="1">
      <alignment horizontal="center" vertical="center" wrapText="1"/>
    </xf>
    <xf numFmtId="0" fontId="10" fillId="0" borderId="5" xfId="1" quotePrefix="1" applyNumberFormat="1" applyFont="1" applyFill="1" applyBorder="1" applyAlignment="1">
      <alignment horizontal="left" vertical="top" wrapText="1"/>
    </xf>
    <xf numFmtId="0" fontId="10" fillId="4" borderId="5" xfId="0" applyFont="1" applyFill="1" applyBorder="1" applyAlignment="1">
      <alignment horizontal="right" vertical="center" wrapText="1"/>
    </xf>
    <xf numFmtId="2" fontId="10" fillId="4" borderId="5" xfId="0" applyNumberFormat="1" applyFont="1" applyFill="1" applyBorder="1" applyAlignment="1">
      <alignment horizontal="center" vertical="center"/>
    </xf>
    <xf numFmtId="0" fontId="10"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4" fontId="9" fillId="5" borderId="7" xfId="0" applyNumberFormat="1" applyFont="1" applyFill="1" applyBorder="1" applyAlignment="1">
      <alignment horizontal="center" vertical="center"/>
    </xf>
    <xf numFmtId="0" fontId="9" fillId="5" borderId="8" xfId="0" applyFont="1" applyFill="1" applyBorder="1" applyAlignment="1">
      <alignment horizontal="center" vertical="center" wrapText="1"/>
    </xf>
    <xf numFmtId="0" fontId="9" fillId="5" borderId="7" xfId="0" applyFont="1" applyFill="1" applyBorder="1" applyAlignment="1">
      <alignment vertical="center" wrapText="1"/>
    </xf>
    <xf numFmtId="169" fontId="9" fillId="5" borderId="7" xfId="0" applyNumberFormat="1" applyFont="1" applyFill="1" applyBorder="1" applyAlignment="1">
      <alignment vertical="center" wrapText="1"/>
    </xf>
    <xf numFmtId="168" fontId="9" fillId="5" borderId="7" xfId="0" applyNumberFormat="1" applyFont="1" applyFill="1" applyBorder="1" applyAlignment="1">
      <alignment horizontal="center" vertical="center" wrapText="1"/>
    </xf>
    <xf numFmtId="0" fontId="13" fillId="5" borderId="7" xfId="0" applyFont="1" applyFill="1" applyBorder="1" applyAlignment="1">
      <alignment horizontal="left" vertical="center"/>
    </xf>
    <xf numFmtId="0" fontId="9" fillId="5"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7" xfId="0" applyFont="1" applyFill="1" applyBorder="1" applyAlignment="1">
      <alignment horizontal="right" vertical="center" wrapText="1"/>
    </xf>
    <xf numFmtId="0" fontId="9" fillId="3" borderId="7" xfId="0" applyFont="1" applyFill="1" applyBorder="1" applyAlignment="1">
      <alignment horizontal="center" vertical="center" wrapText="1"/>
    </xf>
    <xf numFmtId="165" fontId="9" fillId="3" borderId="7" xfId="0" applyNumberFormat="1" applyFont="1" applyFill="1" applyBorder="1" applyAlignment="1">
      <alignment vertical="center" wrapText="1"/>
    </xf>
    <xf numFmtId="0" fontId="10" fillId="0" borderId="1" xfId="0" applyFont="1" applyBorder="1" applyAlignment="1">
      <alignment horizontal="center" vertical="center" wrapText="1"/>
    </xf>
    <xf numFmtId="0" fontId="9" fillId="0" borderId="2" xfId="0" applyFont="1" applyBorder="1" applyAlignment="1">
      <alignment horizontal="left" vertical="top" wrapText="1"/>
    </xf>
    <xf numFmtId="0" fontId="10" fillId="4" borderId="2" xfId="0" applyFont="1" applyFill="1" applyBorder="1" applyAlignment="1">
      <alignment horizontal="right" vertical="center" wrapText="1"/>
    </xf>
    <xf numFmtId="0" fontId="10" fillId="0" borderId="2" xfId="0" applyFont="1" applyBorder="1" applyAlignment="1">
      <alignment horizontal="center" vertical="center" wrapText="1"/>
    </xf>
    <xf numFmtId="165" fontId="10" fillId="0" borderId="2" xfId="0" applyNumberFormat="1" applyFont="1" applyBorder="1" applyAlignment="1">
      <alignment vertical="center" wrapText="1"/>
    </xf>
    <xf numFmtId="168" fontId="10" fillId="0" borderId="2" xfId="0" applyNumberFormat="1" applyFont="1" applyBorder="1" applyAlignment="1">
      <alignment horizontal="center" vertical="center" wrapText="1"/>
    </xf>
    <xf numFmtId="165" fontId="10" fillId="0" borderId="3" xfId="0" applyNumberFormat="1" applyFont="1" applyBorder="1" applyAlignment="1">
      <alignment vertical="center" wrapText="1"/>
    </xf>
    <xf numFmtId="168" fontId="10" fillId="0" borderId="3" xfId="0" applyNumberFormat="1" applyFont="1" applyBorder="1" applyAlignment="1">
      <alignment horizontal="center" vertical="center" wrapText="1"/>
    </xf>
    <xf numFmtId="0" fontId="13" fillId="5" borderId="7" xfId="0" applyFont="1" applyFill="1" applyBorder="1" applyAlignment="1">
      <alignment horizontal="left" vertical="center" wrapText="1"/>
    </xf>
    <xf numFmtId="0" fontId="13" fillId="5" borderId="7" xfId="0" applyFont="1" applyFill="1" applyBorder="1" applyAlignment="1">
      <alignment horizontal="center" vertical="center" wrapText="1"/>
    </xf>
    <xf numFmtId="165" fontId="13" fillId="5" borderId="7" xfId="0" applyNumberFormat="1" applyFont="1" applyFill="1" applyBorder="1" applyAlignment="1">
      <alignment vertical="center" wrapText="1"/>
    </xf>
    <xf numFmtId="168" fontId="13" fillId="5" borderId="7" xfId="0" applyNumberFormat="1" applyFont="1" applyFill="1" applyBorder="1" applyAlignment="1">
      <alignment horizontal="center" vertical="center" wrapText="1"/>
    </xf>
    <xf numFmtId="168" fontId="13" fillId="5" borderId="7" xfId="0" applyNumberFormat="1" applyFont="1" applyFill="1" applyBorder="1" applyAlignment="1">
      <alignment horizontal="center" vertical="center"/>
    </xf>
    <xf numFmtId="0" fontId="13" fillId="3" borderId="2" xfId="0" applyFont="1" applyFill="1" applyBorder="1" applyAlignment="1">
      <alignment vertical="center"/>
    </xf>
    <xf numFmtId="0" fontId="13" fillId="3" borderId="2" xfId="0" applyFont="1" applyFill="1" applyBorder="1" applyAlignment="1">
      <alignment horizontal="right" vertical="center"/>
    </xf>
    <xf numFmtId="165" fontId="13" fillId="3" borderId="2" xfId="0" applyNumberFormat="1" applyFont="1" applyFill="1" applyBorder="1" applyAlignment="1">
      <alignment vertical="center"/>
    </xf>
    <xf numFmtId="0" fontId="13" fillId="3" borderId="2" xfId="0" applyFont="1" applyFill="1" applyBorder="1" applyAlignment="1">
      <alignment horizontal="center" vertical="center"/>
    </xf>
    <xf numFmtId="0" fontId="10" fillId="4" borderId="4" xfId="4" applyFont="1" applyFill="1" applyBorder="1" applyAlignment="1">
      <alignment horizontal="center" vertical="center" wrapText="1"/>
    </xf>
    <xf numFmtId="165" fontId="10" fillId="4" borderId="3" xfId="0" applyNumberFormat="1" applyFont="1" applyFill="1" applyBorder="1" applyAlignment="1">
      <alignment vertical="center" wrapText="1"/>
    </xf>
    <xf numFmtId="0" fontId="10" fillId="4" borderId="3" xfId="0" applyFont="1" applyFill="1" applyBorder="1" applyAlignment="1">
      <alignment horizontal="right" vertical="center" wrapText="1" readingOrder="2"/>
    </xf>
    <xf numFmtId="0" fontId="10" fillId="4" borderId="3" xfId="0" applyFont="1" applyFill="1" applyBorder="1" applyAlignment="1">
      <alignment horizontal="right" vertical="center" wrapText="1" readingOrder="1"/>
    </xf>
    <xf numFmtId="0" fontId="10" fillId="4" borderId="3" xfId="3" applyFont="1" applyFill="1" applyBorder="1" applyAlignment="1">
      <alignment horizontal="right" vertical="center" wrapText="1"/>
    </xf>
    <xf numFmtId="2" fontId="10" fillId="4" borderId="3" xfId="3" applyNumberFormat="1" applyFont="1" applyFill="1" applyBorder="1" applyAlignment="1">
      <alignment horizontal="right" vertical="center" wrapText="1"/>
    </xf>
    <xf numFmtId="0" fontId="10" fillId="4" borderId="3" xfId="1" quotePrefix="1" applyNumberFormat="1" applyFont="1" applyFill="1" applyBorder="1" applyAlignment="1">
      <alignment horizontal="left" vertical="center" wrapText="1"/>
    </xf>
    <xf numFmtId="0" fontId="10" fillId="0" borderId="5" xfId="1" quotePrefix="1" applyNumberFormat="1" applyFont="1" applyFill="1" applyBorder="1" applyAlignment="1">
      <alignment horizontal="left" vertical="center" wrapText="1"/>
    </xf>
    <xf numFmtId="0" fontId="10" fillId="4" borderId="5" xfId="3" applyFont="1" applyFill="1" applyBorder="1" applyAlignment="1">
      <alignment horizontal="right" vertical="center" wrapText="1"/>
    </xf>
    <xf numFmtId="166" fontId="10" fillId="4" borderId="5" xfId="0" applyNumberFormat="1" applyFont="1" applyFill="1" applyBorder="1" applyAlignment="1">
      <alignment vertical="center" wrapText="1"/>
    </xf>
    <xf numFmtId="168" fontId="10" fillId="4" borderId="5" xfId="0" applyNumberFormat="1" applyFont="1" applyFill="1" applyBorder="1" applyAlignment="1">
      <alignment horizontal="center" vertical="center" wrapText="1"/>
    </xf>
    <xf numFmtId="0" fontId="9" fillId="3" borderId="4" xfId="0" applyFont="1" applyFill="1" applyBorder="1" applyAlignment="1">
      <alignment horizontal="center" vertical="center"/>
    </xf>
    <xf numFmtId="0" fontId="10" fillId="4" borderId="3" xfId="0" applyFont="1" applyFill="1" applyBorder="1" applyAlignment="1">
      <alignment horizontal="right" vertical="center"/>
    </xf>
    <xf numFmtId="165" fontId="10" fillId="4" borderId="3" xfId="0" applyNumberFormat="1" applyFont="1" applyFill="1" applyBorder="1" applyAlignment="1">
      <alignment vertical="center"/>
    </xf>
    <xf numFmtId="168" fontId="10" fillId="4" borderId="3" xfId="0" applyNumberFormat="1" applyFont="1" applyFill="1" applyBorder="1" applyAlignment="1">
      <alignment horizontal="center" vertical="center"/>
    </xf>
    <xf numFmtId="165" fontId="10" fillId="4" borderId="3" xfId="5" applyNumberFormat="1" applyFont="1" applyFill="1" applyBorder="1" applyAlignment="1">
      <alignment vertical="center"/>
    </xf>
    <xf numFmtId="168" fontId="10" fillId="4" borderId="3" xfId="5" applyNumberFormat="1" applyFont="1" applyFill="1" applyBorder="1" applyAlignment="1">
      <alignment horizontal="center" vertical="center"/>
    </xf>
    <xf numFmtId="0" fontId="10" fillId="4" borderId="5" xfId="0" applyFont="1" applyFill="1" applyBorder="1" applyAlignment="1">
      <alignment vertical="center" wrapText="1"/>
    </xf>
    <xf numFmtId="165" fontId="10" fillId="4" borderId="5" xfId="5" applyNumberFormat="1" applyFont="1" applyFill="1" applyBorder="1" applyAlignment="1">
      <alignment vertical="center"/>
    </xf>
    <xf numFmtId="168" fontId="10" fillId="4" borderId="5" xfId="5" applyNumberFormat="1" applyFont="1" applyFill="1" applyBorder="1" applyAlignment="1">
      <alignment horizontal="center" vertical="center"/>
    </xf>
    <xf numFmtId="168" fontId="10" fillId="4" borderId="5" xfId="0" applyNumberFormat="1" applyFont="1" applyFill="1" applyBorder="1" applyAlignment="1">
      <alignment horizontal="center" vertical="center"/>
    </xf>
    <xf numFmtId="4" fontId="13" fillId="5" borderId="7" xfId="0" applyNumberFormat="1" applyFont="1" applyFill="1" applyBorder="1" applyAlignment="1">
      <alignment horizontal="center" vertical="center"/>
    </xf>
    <xf numFmtId="0" fontId="9" fillId="3" borderId="2" xfId="0" applyFont="1" applyFill="1" applyBorder="1" applyAlignment="1">
      <alignment horizontal="right" vertical="center"/>
    </xf>
    <xf numFmtId="0" fontId="9" fillId="3" borderId="2" xfId="0" applyFont="1" applyFill="1" applyBorder="1" applyAlignment="1">
      <alignment vertical="center"/>
    </xf>
    <xf numFmtId="165" fontId="9" fillId="3" borderId="2" xfId="0" applyNumberFormat="1" applyFont="1" applyFill="1" applyBorder="1" applyAlignment="1">
      <alignment vertical="center"/>
    </xf>
    <xf numFmtId="0" fontId="10" fillId="4" borderId="3" xfId="1" quotePrefix="1" applyNumberFormat="1" applyFont="1" applyFill="1" applyBorder="1" applyAlignment="1">
      <alignment horizontal="left" vertical="top" wrapText="1"/>
    </xf>
    <xf numFmtId="0" fontId="10" fillId="4" borderId="3" xfId="5" applyFont="1" applyFill="1" applyBorder="1" applyAlignment="1">
      <alignment horizontal="center" vertical="center" wrapText="1"/>
    </xf>
    <xf numFmtId="0" fontId="10" fillId="4" borderId="3" xfId="0" applyFont="1" applyFill="1" applyBorder="1" applyAlignment="1">
      <alignment horizontal="center" vertical="center"/>
    </xf>
    <xf numFmtId="0" fontId="10" fillId="4" borderId="5" xfId="0" applyFont="1" applyFill="1" applyBorder="1" applyAlignment="1">
      <alignment horizontal="center" vertical="center"/>
    </xf>
    <xf numFmtId="4" fontId="16" fillId="5" borderId="7" xfId="0" applyNumberFormat="1" applyFont="1" applyFill="1" applyBorder="1" applyAlignment="1">
      <alignment horizontal="center" vertical="center"/>
    </xf>
    <xf numFmtId="0" fontId="13" fillId="3" borderId="1"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3" xfId="0" applyFont="1" applyFill="1" applyBorder="1" applyAlignment="1">
      <alignment horizontal="right" vertical="center" wrapText="1"/>
    </xf>
    <xf numFmtId="0" fontId="10" fillId="0" borderId="3" xfId="0" applyFont="1" applyBorder="1" applyAlignment="1">
      <alignment vertical="center"/>
    </xf>
    <xf numFmtId="165" fontId="10" fillId="0" borderId="3" xfId="5" applyNumberFormat="1" applyFont="1" applyBorder="1" applyAlignment="1">
      <alignment vertical="center" wrapText="1"/>
    </xf>
    <xf numFmtId="0" fontId="15" fillId="4" borderId="6" xfId="0" applyFont="1" applyFill="1" applyBorder="1" applyAlignment="1">
      <alignment horizontal="center" vertical="center"/>
    </xf>
    <xf numFmtId="0" fontId="10" fillId="0" borderId="5" xfId="0" applyFont="1" applyBorder="1" applyAlignment="1">
      <alignment vertical="center" wrapText="1"/>
    </xf>
    <xf numFmtId="0" fontId="15" fillId="4" borderId="5" xfId="0" applyFont="1" applyFill="1" applyBorder="1" applyAlignment="1">
      <alignment horizontal="right" vertical="center" wrapText="1"/>
    </xf>
    <xf numFmtId="2" fontId="10" fillId="0" borderId="5" xfId="0" applyNumberFormat="1" applyFont="1" applyBorder="1" applyAlignment="1">
      <alignment horizontal="center" vertical="center" wrapText="1"/>
    </xf>
    <xf numFmtId="165" fontId="10" fillId="0" borderId="5" xfId="5" applyNumberFormat="1" applyFont="1" applyBorder="1" applyAlignment="1">
      <alignment vertical="center" wrapText="1"/>
    </xf>
    <xf numFmtId="0" fontId="13" fillId="5" borderId="9" xfId="0" applyFont="1" applyFill="1" applyBorder="1" applyAlignment="1">
      <alignment horizontal="center" vertical="center"/>
    </xf>
    <xf numFmtId="165" fontId="13" fillId="5" borderId="7" xfId="0" applyNumberFormat="1" applyFont="1" applyFill="1" applyBorder="1" applyAlignment="1">
      <alignment vertical="center"/>
    </xf>
    <xf numFmtId="168" fontId="13" fillId="5" borderId="7" xfId="0" applyNumberFormat="1" applyFont="1" applyFill="1" applyBorder="1" applyAlignment="1">
      <alignment horizontal="left" vertical="center"/>
    </xf>
    <xf numFmtId="168" fontId="16" fillId="5" borderId="7" xfId="0" applyNumberFormat="1" applyFont="1" applyFill="1" applyBorder="1" applyAlignment="1">
      <alignment horizontal="center" vertical="center"/>
    </xf>
    <xf numFmtId="165" fontId="10" fillId="4" borderId="5" xfId="0" applyNumberFormat="1" applyFont="1" applyFill="1" applyBorder="1" applyAlignment="1">
      <alignment vertical="center"/>
    </xf>
    <xf numFmtId="169" fontId="10" fillId="4" borderId="3" xfId="0" applyNumberFormat="1" applyFont="1" applyFill="1" applyBorder="1" applyAlignment="1">
      <alignment horizontal="center" vertical="center"/>
    </xf>
    <xf numFmtId="168" fontId="9" fillId="6" borderId="3" xfId="0" applyNumberFormat="1" applyFont="1" applyFill="1" applyBorder="1" applyAlignment="1">
      <alignment horizontal="center" vertical="center"/>
    </xf>
    <xf numFmtId="169" fontId="16" fillId="5" borderId="7" xfId="0" applyNumberFormat="1" applyFont="1" applyFill="1" applyBorder="1" applyAlignment="1">
      <alignment vertical="center"/>
    </xf>
    <xf numFmtId="49" fontId="10" fillId="0" borderId="4" xfId="1" applyNumberFormat="1" applyFont="1" applyFill="1" applyBorder="1" applyAlignment="1">
      <alignment horizontal="center" vertical="center" wrapText="1"/>
    </xf>
    <xf numFmtId="0" fontId="10" fillId="0" borderId="3" xfId="1" applyNumberFormat="1" applyFont="1" applyFill="1" applyBorder="1" applyAlignment="1">
      <alignment horizontal="right" vertical="center" wrapText="1"/>
    </xf>
    <xf numFmtId="169" fontId="10" fillId="0" borderId="3" xfId="1" applyNumberFormat="1" applyFont="1" applyFill="1" applyBorder="1" applyAlignment="1">
      <alignment vertical="center" wrapText="1"/>
    </xf>
    <xf numFmtId="168" fontId="10" fillId="0" borderId="3" xfId="1" applyNumberFormat="1" applyFont="1" applyFill="1" applyBorder="1" applyAlignment="1">
      <alignment horizontal="center" vertical="center" wrapText="1"/>
    </xf>
    <xf numFmtId="0" fontId="10" fillId="4" borderId="3" xfId="0" applyFont="1" applyFill="1" applyBorder="1" applyAlignment="1">
      <alignment horizontal="left" vertical="center" wrapText="1" readingOrder="1"/>
    </xf>
    <xf numFmtId="49" fontId="10" fillId="0" borderId="6" xfId="1" applyNumberFormat="1" applyFont="1" applyFill="1" applyBorder="1" applyAlignment="1">
      <alignment horizontal="center" vertical="center" wrapText="1"/>
    </xf>
    <xf numFmtId="0" fontId="10" fillId="4" borderId="5" xfId="0" applyFont="1" applyFill="1" applyBorder="1" applyAlignment="1">
      <alignment horizontal="left" vertical="center" wrapText="1" readingOrder="1"/>
    </xf>
    <xf numFmtId="0" fontId="10" fillId="4" borderId="5" xfId="0" applyFont="1" applyFill="1" applyBorder="1" applyAlignment="1">
      <alignment horizontal="right" vertical="center" wrapText="1" readingOrder="2"/>
    </xf>
    <xf numFmtId="169" fontId="10" fillId="0" borderId="5" xfId="1" applyNumberFormat="1" applyFont="1" applyFill="1" applyBorder="1" applyAlignment="1">
      <alignment vertical="center" wrapText="1"/>
    </xf>
    <xf numFmtId="168" fontId="10" fillId="0" borderId="5" xfId="1" applyNumberFormat="1" applyFont="1" applyFill="1" applyBorder="1" applyAlignment="1">
      <alignment horizontal="center" vertical="center" wrapText="1"/>
    </xf>
    <xf numFmtId="0" fontId="9" fillId="4" borderId="4" xfId="0" applyFont="1" applyFill="1" applyBorder="1" applyAlignment="1">
      <alignment horizontal="center" vertical="center"/>
    </xf>
    <xf numFmtId="0" fontId="10" fillId="2" borderId="3" xfId="1" applyNumberFormat="1" applyFont="1" applyFill="1" applyBorder="1" applyAlignment="1">
      <alignment horizontal="left" vertical="center" wrapText="1"/>
    </xf>
    <xf numFmtId="0" fontId="10" fillId="4" borderId="3" xfId="5" applyFont="1" applyFill="1" applyBorder="1" applyAlignment="1">
      <alignment horizontal="right" vertical="center" wrapText="1"/>
    </xf>
    <xf numFmtId="0" fontId="10" fillId="2" borderId="3" xfId="1" applyNumberFormat="1" applyFont="1" applyFill="1" applyBorder="1" applyAlignment="1">
      <alignment horizontal="left" vertical="top" wrapText="1"/>
    </xf>
    <xf numFmtId="0" fontId="10" fillId="4" borderId="3" xfId="5" applyFont="1" applyFill="1" applyBorder="1" applyAlignment="1">
      <alignment horizontal="right" vertical="top" wrapText="1"/>
    </xf>
    <xf numFmtId="0" fontId="10" fillId="4" borderId="3" xfId="1" applyNumberFormat="1" applyFont="1" applyFill="1" applyBorder="1" applyAlignment="1">
      <alignment horizontal="left" vertical="top" wrapText="1"/>
    </xf>
    <xf numFmtId="0" fontId="10" fillId="2" borderId="5" xfId="1" applyNumberFormat="1" applyFont="1" applyFill="1" applyBorder="1" applyAlignment="1">
      <alignment horizontal="left" vertical="top" wrapText="1"/>
    </xf>
    <xf numFmtId="0" fontId="10" fillId="4" borderId="3" xfId="0" applyFont="1" applyFill="1" applyBorder="1" applyAlignment="1">
      <alignment horizontal="right" vertical="top" wrapText="1"/>
    </xf>
    <xf numFmtId="168" fontId="10" fillId="4" borderId="3" xfId="0" applyNumberFormat="1" applyFont="1" applyFill="1" applyBorder="1" applyAlignment="1">
      <alignment vertical="center"/>
    </xf>
    <xf numFmtId="0" fontId="10" fillId="4" borderId="3" xfId="0" applyFont="1" applyFill="1" applyBorder="1" applyAlignment="1">
      <alignment horizontal="right" vertical="top" wrapText="1" readingOrder="1"/>
    </xf>
    <xf numFmtId="164" fontId="10" fillId="4" borderId="3" xfId="0" applyNumberFormat="1" applyFont="1" applyFill="1" applyBorder="1" applyAlignment="1">
      <alignment horizontal="center" vertical="center"/>
    </xf>
    <xf numFmtId="168" fontId="10" fillId="4" borderId="3" xfId="4" applyNumberFormat="1" applyFont="1" applyFill="1" applyBorder="1" applyAlignment="1">
      <alignment vertical="center"/>
    </xf>
    <xf numFmtId="168" fontId="10" fillId="4" borderId="3" xfId="4" applyNumberFormat="1" applyFont="1" applyFill="1" applyBorder="1" applyAlignment="1">
      <alignment horizontal="center" vertical="center"/>
    </xf>
    <xf numFmtId="0" fontId="10" fillId="6" borderId="4" xfId="4" applyFont="1" applyFill="1" applyBorder="1" applyAlignment="1">
      <alignment horizontal="center" vertical="top" wrapText="1"/>
    </xf>
    <xf numFmtId="164" fontId="10" fillId="6" borderId="3" xfId="0" applyNumberFormat="1" applyFont="1" applyFill="1" applyBorder="1" applyAlignment="1">
      <alignment horizontal="left" vertical="top"/>
    </xf>
    <xf numFmtId="168" fontId="16" fillId="6" borderId="3" xfId="0" applyNumberFormat="1" applyFont="1" applyFill="1" applyBorder="1" applyAlignment="1">
      <alignment vertical="center"/>
    </xf>
    <xf numFmtId="168" fontId="16" fillId="6" borderId="3" xfId="0" applyNumberFormat="1" applyFont="1" applyFill="1" applyBorder="1" applyAlignment="1">
      <alignment horizontal="center" vertical="center"/>
    </xf>
    <xf numFmtId="0" fontId="10" fillId="4" borderId="6" xfId="4" applyFont="1" applyFill="1" applyBorder="1" applyAlignment="1">
      <alignment horizontal="center" vertical="top" wrapText="1"/>
    </xf>
    <xf numFmtId="0" fontId="10" fillId="2" borderId="5" xfId="1" applyNumberFormat="1" applyFont="1" applyFill="1" applyBorder="1" applyAlignment="1">
      <alignment horizontal="center" vertical="center" wrapText="1"/>
    </xf>
    <xf numFmtId="0" fontId="10" fillId="4" borderId="5" xfId="0" applyFont="1" applyFill="1" applyBorder="1" applyAlignment="1">
      <alignment horizontal="right" vertical="top" wrapText="1" readingOrder="1"/>
    </xf>
    <xf numFmtId="164" fontId="10" fillId="4" borderId="5" xfId="0" applyNumberFormat="1" applyFont="1" applyFill="1" applyBorder="1" applyAlignment="1">
      <alignment vertical="center"/>
    </xf>
    <xf numFmtId="0" fontId="10" fillId="5" borderId="8" xfId="4" applyFont="1" applyFill="1" applyBorder="1" applyAlignment="1">
      <alignment horizontal="center" vertical="top" wrapText="1"/>
    </xf>
    <xf numFmtId="0" fontId="13" fillId="5" borderId="7" xfId="1" applyNumberFormat="1" applyFont="1" applyFill="1" applyBorder="1" applyAlignment="1">
      <alignment horizontal="left" vertical="center" wrapText="1"/>
    </xf>
    <xf numFmtId="0" fontId="13" fillId="5" borderId="7" xfId="0" applyFont="1" applyFill="1" applyBorder="1" applyAlignment="1">
      <alignment horizontal="left" vertical="top" wrapText="1" readingOrder="1"/>
    </xf>
    <xf numFmtId="168" fontId="16" fillId="5" borderId="7" xfId="0" applyNumberFormat="1" applyFont="1" applyFill="1" applyBorder="1" applyAlignment="1">
      <alignment vertical="center"/>
    </xf>
    <xf numFmtId="0" fontId="15" fillId="4" borderId="10" xfId="1" applyNumberFormat="1" applyFont="1" applyFill="1" applyBorder="1" applyAlignment="1">
      <alignment horizontal="center" vertical="center" wrapText="1"/>
    </xf>
    <xf numFmtId="0" fontId="15" fillId="4" borderId="11" xfId="1" applyNumberFormat="1" applyFont="1" applyFill="1" applyBorder="1" applyAlignment="1">
      <alignment horizontal="left" vertical="center" wrapText="1"/>
    </xf>
    <xf numFmtId="0" fontId="15" fillId="4" borderId="11" xfId="0" applyFont="1" applyFill="1" applyBorder="1" applyAlignment="1">
      <alignment horizontal="left" vertical="top" wrapText="1" readingOrder="1"/>
    </xf>
    <xf numFmtId="164" fontId="15" fillId="4" borderId="11" xfId="0" applyNumberFormat="1" applyFont="1" applyFill="1" applyBorder="1" applyAlignment="1">
      <alignment horizontal="center" vertical="center"/>
    </xf>
    <xf numFmtId="165" fontId="15" fillId="4" borderId="11" xfId="0" applyNumberFormat="1" applyFont="1" applyFill="1" applyBorder="1" applyAlignment="1">
      <alignment vertical="center"/>
    </xf>
    <xf numFmtId="168" fontId="15" fillId="4" borderId="11" xfId="0" applyNumberFormat="1" applyFont="1" applyFill="1" applyBorder="1" applyAlignment="1">
      <alignment horizontal="center" vertical="center"/>
    </xf>
    <xf numFmtId="168" fontId="13" fillId="4" borderId="11" xfId="0" applyNumberFormat="1" applyFont="1" applyFill="1" applyBorder="1" applyAlignment="1">
      <alignment horizontal="center" vertical="center"/>
    </xf>
    <xf numFmtId="168" fontId="16" fillId="7" borderId="7" xfId="0" applyNumberFormat="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right"/>
    </xf>
    <xf numFmtId="164" fontId="2" fillId="0" borderId="0" xfId="0" applyNumberFormat="1" applyFont="1" applyAlignment="1">
      <alignment horizontal="center"/>
    </xf>
    <xf numFmtId="165" fontId="2" fillId="0" borderId="0" xfId="0" applyNumberFormat="1" applyFont="1"/>
    <xf numFmtId="0" fontId="17" fillId="0" borderId="0" xfId="0" applyFont="1" applyAlignment="1">
      <alignment horizontal="center"/>
    </xf>
    <xf numFmtId="170" fontId="17" fillId="0" borderId="0" xfId="0" applyNumberFormat="1" applyFont="1" applyAlignment="1">
      <alignment horizontal="right"/>
    </xf>
    <xf numFmtId="0" fontId="17" fillId="0" borderId="0" xfId="0" applyFont="1"/>
    <xf numFmtId="165" fontId="17" fillId="0" borderId="0" xfId="0" applyNumberFormat="1" applyFont="1"/>
    <xf numFmtId="168" fontId="10" fillId="0" borderId="0" xfId="0" applyNumberFormat="1" applyFont="1"/>
    <xf numFmtId="0" fontId="14" fillId="0" borderId="0" xfId="0" applyFont="1" applyAlignment="1">
      <alignment horizontal="center"/>
    </xf>
    <xf numFmtId="0" fontId="19" fillId="0" borderId="0" xfId="0" applyFont="1" applyAlignment="1">
      <alignment vertical="center"/>
    </xf>
    <xf numFmtId="0" fontId="20" fillId="0" borderId="0" xfId="0" applyFont="1" applyAlignment="1">
      <alignment vertical="center"/>
    </xf>
    <xf numFmtId="0" fontId="14" fillId="0" borderId="0" xfId="0" applyFont="1" applyAlignment="1">
      <alignment horizontal="center"/>
    </xf>
    <xf numFmtId="0" fontId="16" fillId="0" borderId="0" xfId="0" applyFont="1" applyAlignment="1">
      <alignment horizontal="center" vertical="center"/>
    </xf>
    <xf numFmtId="0" fontId="9" fillId="0" borderId="0" xfId="0" applyFont="1" applyAlignment="1">
      <alignment horizontal="center" vertical="center"/>
    </xf>
    <xf numFmtId="0" fontId="13" fillId="5" borderId="8" xfId="0" applyFont="1" applyFill="1" applyBorder="1" applyAlignment="1">
      <alignment horizontal="left" vertical="center"/>
    </xf>
    <xf numFmtId="0" fontId="13" fillId="5" borderId="7" xfId="0" applyFont="1" applyFill="1" applyBorder="1" applyAlignment="1">
      <alignment horizontal="left" vertic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3" xfId="1" quotePrefix="1" applyNumberFormat="1" applyFont="1" applyFill="1" applyBorder="1" applyAlignment="1">
      <alignment horizontal="right" vertical="top" wrapText="1"/>
    </xf>
    <xf numFmtId="0" fontId="9" fillId="5" borderId="8" xfId="0" applyFont="1" applyFill="1" applyBorder="1" applyAlignment="1">
      <alignment horizontal="left" vertical="center"/>
    </xf>
    <xf numFmtId="0" fontId="9" fillId="5" borderId="7" xfId="0" applyFont="1" applyFill="1" applyBorder="1" applyAlignment="1">
      <alignment horizontal="left" vertical="center"/>
    </xf>
    <xf numFmtId="0" fontId="9" fillId="3" borderId="2" xfId="0" applyFont="1" applyFill="1" applyBorder="1" applyAlignment="1">
      <alignment horizontal="left" vertical="center"/>
    </xf>
    <xf numFmtId="0" fontId="13" fillId="3" borderId="2" xfId="0" applyFont="1" applyFill="1" applyBorder="1" applyAlignment="1">
      <alignment horizontal="left" vertical="center"/>
    </xf>
    <xf numFmtId="0" fontId="13" fillId="4" borderId="6" xfId="0" applyFont="1" applyFill="1" applyBorder="1" applyAlignment="1">
      <alignment horizontal="center" vertical="center"/>
    </xf>
    <xf numFmtId="0" fontId="13" fillId="4" borderId="5" xfId="0" applyFont="1" applyFill="1" applyBorder="1" applyAlignment="1">
      <alignment horizontal="center" vertical="center"/>
    </xf>
    <xf numFmtId="0" fontId="13" fillId="3" borderId="3" xfId="0" applyFont="1" applyFill="1" applyBorder="1" applyAlignment="1">
      <alignment horizontal="left" vertical="center"/>
    </xf>
    <xf numFmtId="0" fontId="16" fillId="7" borderId="8" xfId="0" applyFont="1" applyFill="1" applyBorder="1" applyAlignment="1">
      <alignment horizontal="left" vertical="center"/>
    </xf>
    <xf numFmtId="0" fontId="16" fillId="7" borderId="7" xfId="0" applyFont="1" applyFill="1" applyBorder="1" applyAlignment="1">
      <alignment horizontal="left" vertical="center"/>
    </xf>
    <xf numFmtId="0" fontId="13" fillId="6" borderId="3" xfId="1" applyNumberFormat="1" applyFont="1" applyFill="1" applyBorder="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10" fillId="0" borderId="4" xfId="1" quotePrefix="1" applyNumberFormat="1" applyFont="1" applyFill="1" applyBorder="1" applyAlignment="1">
      <alignment horizontal="left" vertical="center" wrapText="1"/>
    </xf>
    <xf numFmtId="0" fontId="10" fillId="0" borderId="3" xfId="1" quotePrefix="1" applyNumberFormat="1" applyFont="1" applyFill="1" applyBorder="1" applyAlignment="1">
      <alignment horizontal="left" vertical="center" wrapText="1"/>
    </xf>
    <xf numFmtId="2" fontId="16" fillId="4" borderId="5" xfId="0" applyNumberFormat="1" applyFont="1" applyFill="1" applyBorder="1" applyAlignment="1">
      <alignment horizontal="center" vertical="center"/>
    </xf>
    <xf numFmtId="0" fontId="13" fillId="6" borderId="4" xfId="0" applyFont="1" applyFill="1" applyBorder="1" applyAlignment="1">
      <alignment horizontal="left" vertical="center"/>
    </xf>
    <xf numFmtId="0" fontId="13" fillId="6" borderId="3" xfId="0" applyFont="1" applyFill="1" applyBorder="1" applyAlignment="1">
      <alignment horizontal="left" vertical="center"/>
    </xf>
    <xf numFmtId="0" fontId="9" fillId="5" borderId="7" xfId="0" applyFont="1" applyFill="1" applyBorder="1" applyAlignment="1">
      <alignment horizontal="center" vertical="center" wrapText="1"/>
    </xf>
    <xf numFmtId="0" fontId="9" fillId="7" borderId="2" xfId="0" applyFont="1" applyFill="1" applyBorder="1" applyAlignment="1">
      <alignment horizontal="left" vertical="center" wrapText="1"/>
    </xf>
    <xf numFmtId="0" fontId="22" fillId="0" borderId="0" xfId="0" applyFont="1" applyAlignment="1">
      <alignment horizontal="left"/>
    </xf>
  </cellXfs>
  <cellStyles count="6">
    <cellStyle name="Comma" xfId="1" builtinId="3"/>
    <cellStyle name="Comma 2" xfId="2" xr:uid="{61BB3F8F-137B-4EBF-9865-2B76A78911CC}"/>
    <cellStyle name="Normal" xfId="0" builtinId="0"/>
    <cellStyle name="Normal 2" xfId="3" xr:uid="{67726E43-758E-4F8C-ABD5-7D38A5CE49C1}"/>
    <cellStyle name="Normal 3" xfId="4" xr:uid="{07E097F3-9AA1-4FF0-BCAB-66EFB1CA91EE}"/>
    <cellStyle name="Normal 3 2" xfId="5" xr:uid="{BEBD3BF0-3E83-4DE8-9DD9-0DAE4FAAA8B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NCA\Copy%20of%20New_DataEntry_Format_Engineering%20Sectio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_Name"/>
      <sheetName val="Data_Entry"/>
    </sheetNames>
    <sheetDataSet>
      <sheetData sheetId="0">
        <row r="2">
          <cell r="D2" t="str">
            <v>with Reservior Only</v>
          </cell>
        </row>
        <row r="3">
          <cell r="D3" t="str">
            <v>With Reservior and Public Taps</v>
          </cell>
        </row>
        <row r="4">
          <cell r="D4" t="str">
            <v>With Reservior and HouseConnections</v>
          </cell>
        </row>
        <row r="5">
          <cell r="D5" t="str">
            <v>With Elevated Tank and House Connections</v>
          </cell>
        </row>
        <row r="6">
          <cell r="D6" t="str">
            <v>With Elevated Tank and Public Taps</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0273-B329-4904-B30B-31968A842661}">
  <sheetPr>
    <tabColor theme="5" tint="0.39997558519241921"/>
  </sheetPr>
  <dimension ref="A1:G204"/>
  <sheetViews>
    <sheetView tabSelected="1" view="pageBreakPreview" topLeftCell="A26" zoomScale="80" zoomScaleNormal="60" zoomScaleSheetLayoutView="80" workbookViewId="0">
      <selection activeCell="B26" sqref="B26"/>
    </sheetView>
  </sheetViews>
  <sheetFormatPr defaultColWidth="9.1796875" defaultRowHeight="13" x14ac:dyDescent="0.3"/>
  <cols>
    <col min="1" max="1" width="7.1796875" style="1" customWidth="1"/>
    <col min="2" max="2" width="71.1796875" style="2" customWidth="1"/>
    <col min="3" max="3" width="57.54296875" style="4" customWidth="1"/>
    <col min="4" max="4" width="10.1796875" style="1" customWidth="1"/>
    <col min="5" max="5" width="11.54296875" style="10" customWidth="1"/>
    <col min="6" max="6" width="13.81640625" style="2" customWidth="1"/>
    <col min="7" max="7" width="18.81640625" style="2" customWidth="1"/>
    <col min="8" max="16384" width="9.1796875" style="2"/>
  </cols>
  <sheetData>
    <row r="1" spans="1:7" ht="25" customHeight="1" x14ac:dyDescent="0.4">
      <c r="A1" s="207" t="s">
        <v>369</v>
      </c>
      <c r="B1" s="207"/>
      <c r="C1" s="207"/>
      <c r="D1" s="207"/>
      <c r="E1" s="207"/>
      <c r="F1" s="207"/>
      <c r="G1" s="207"/>
    </row>
    <row r="2" spans="1:7" ht="35.5" customHeight="1" x14ac:dyDescent="0.3">
      <c r="A2" s="198" t="s">
        <v>328</v>
      </c>
      <c r="B2" s="199"/>
      <c r="C2" s="199"/>
      <c r="D2" s="199"/>
      <c r="E2" s="199"/>
      <c r="F2" s="199"/>
      <c r="G2" s="199"/>
    </row>
    <row r="3" spans="1:7" ht="38" customHeight="1" x14ac:dyDescent="0.3">
      <c r="A3" s="181" t="s">
        <v>250</v>
      </c>
      <c r="B3" s="181"/>
      <c r="C3" s="181"/>
      <c r="D3" s="181"/>
      <c r="E3" s="181"/>
      <c r="F3" s="181"/>
      <c r="G3" s="181"/>
    </row>
    <row r="4" spans="1:7" ht="42.5" customHeight="1" thickBot="1" x14ac:dyDescent="0.35">
      <c r="A4" s="182" t="s">
        <v>329</v>
      </c>
      <c r="B4" s="182"/>
      <c r="C4" s="182"/>
      <c r="D4" s="182"/>
      <c r="E4" s="182"/>
      <c r="F4" s="182"/>
      <c r="G4" s="182"/>
    </row>
    <row r="5" spans="1:7" ht="54" customHeight="1" thickBot="1" x14ac:dyDescent="0.35">
      <c r="A5" s="55" t="s">
        <v>0</v>
      </c>
      <c r="B5" s="56" t="s">
        <v>339</v>
      </c>
      <c r="C5" s="57" t="s">
        <v>338</v>
      </c>
      <c r="D5" s="58" t="s">
        <v>1</v>
      </c>
      <c r="E5" s="59" t="s">
        <v>3</v>
      </c>
      <c r="F5" s="58" t="s">
        <v>356</v>
      </c>
      <c r="G5" s="58" t="s">
        <v>357</v>
      </c>
    </row>
    <row r="6" spans="1:7" ht="98" customHeight="1" thickBot="1" x14ac:dyDescent="0.35">
      <c r="A6" s="60">
        <v>1</v>
      </c>
      <c r="B6" s="61" t="s">
        <v>340</v>
      </c>
      <c r="C6" s="62" t="s">
        <v>176</v>
      </c>
      <c r="D6" s="63" t="s">
        <v>7</v>
      </c>
      <c r="E6" s="64">
        <v>1</v>
      </c>
      <c r="F6" s="65"/>
      <c r="G6" s="65">
        <f>F6*E6</f>
        <v>0</v>
      </c>
    </row>
    <row r="7" spans="1:7" ht="35.5" customHeight="1" thickBot="1" x14ac:dyDescent="0.35">
      <c r="A7" s="49" t="s">
        <v>335</v>
      </c>
      <c r="B7" s="68" t="s">
        <v>117</v>
      </c>
      <c r="C7" s="69"/>
      <c r="D7" s="69"/>
      <c r="E7" s="70"/>
      <c r="F7" s="71"/>
      <c r="G7" s="72">
        <f>SUM(G6:G6)</f>
        <v>0</v>
      </c>
    </row>
    <row r="8" spans="1:7" s="11" customFormat="1" ht="23.5" customHeight="1" x14ac:dyDescent="0.3">
      <c r="A8" s="40" t="s">
        <v>90</v>
      </c>
      <c r="B8" s="73" t="s">
        <v>152</v>
      </c>
      <c r="C8" s="74" t="s">
        <v>222</v>
      </c>
      <c r="D8" s="73"/>
      <c r="E8" s="75"/>
      <c r="F8" s="73"/>
      <c r="G8" s="76"/>
    </row>
    <row r="9" spans="1:7" ht="67" customHeight="1" x14ac:dyDescent="0.3">
      <c r="A9" s="77">
        <v>1</v>
      </c>
      <c r="B9" s="15" t="s">
        <v>224</v>
      </c>
      <c r="C9" s="16" t="s">
        <v>223</v>
      </c>
      <c r="D9" s="14" t="s">
        <v>4</v>
      </c>
      <c r="E9" s="78">
        <v>100</v>
      </c>
      <c r="F9" s="67"/>
      <c r="G9" s="41">
        <f>F9*E9</f>
        <v>0</v>
      </c>
    </row>
    <row r="10" spans="1:7" ht="63.65" customHeight="1" x14ac:dyDescent="0.3">
      <c r="A10" s="77">
        <f>A9+1</f>
        <v>2</v>
      </c>
      <c r="B10" s="15" t="s">
        <v>67</v>
      </c>
      <c r="C10" s="79" t="s">
        <v>118</v>
      </c>
      <c r="D10" s="14" t="s">
        <v>4</v>
      </c>
      <c r="E10" s="78">
        <v>69</v>
      </c>
      <c r="F10" s="41"/>
      <c r="G10" s="41">
        <f t="shared" ref="G10:G17" si="0">F10*E10</f>
        <v>0</v>
      </c>
    </row>
    <row r="11" spans="1:7" ht="90" customHeight="1" x14ac:dyDescent="0.3">
      <c r="A11" s="77">
        <f t="shared" ref="A11:A17" si="1">A10+1</f>
        <v>3</v>
      </c>
      <c r="B11" s="15" t="s">
        <v>346</v>
      </c>
      <c r="C11" s="80" t="s">
        <v>347</v>
      </c>
      <c r="D11" s="14" t="s">
        <v>4</v>
      </c>
      <c r="E11" s="78">
        <v>36</v>
      </c>
      <c r="F11" s="41"/>
      <c r="G11" s="41">
        <f t="shared" si="0"/>
        <v>0</v>
      </c>
    </row>
    <row r="12" spans="1:7" ht="90.65" customHeight="1" x14ac:dyDescent="0.3">
      <c r="A12" s="77">
        <f t="shared" si="1"/>
        <v>4</v>
      </c>
      <c r="B12" s="15" t="s">
        <v>17</v>
      </c>
      <c r="C12" s="81" t="s">
        <v>68</v>
      </c>
      <c r="D12" s="14" t="s">
        <v>9</v>
      </c>
      <c r="E12" s="78">
        <v>3.7</v>
      </c>
      <c r="F12" s="41"/>
      <c r="G12" s="41">
        <f t="shared" si="0"/>
        <v>0</v>
      </c>
    </row>
    <row r="13" spans="1:7" ht="35" customHeight="1" x14ac:dyDescent="0.3">
      <c r="A13" s="77">
        <f t="shared" si="1"/>
        <v>5</v>
      </c>
      <c r="B13" s="15" t="s">
        <v>18</v>
      </c>
      <c r="C13" s="82" t="s">
        <v>87</v>
      </c>
      <c r="D13" s="14" t="s">
        <v>9</v>
      </c>
      <c r="E13" s="78">
        <v>0.5</v>
      </c>
      <c r="F13" s="41"/>
      <c r="G13" s="41">
        <f t="shared" si="0"/>
        <v>0</v>
      </c>
    </row>
    <row r="14" spans="1:7" ht="33" customHeight="1" x14ac:dyDescent="0.3">
      <c r="A14" s="77">
        <f t="shared" si="1"/>
        <v>6</v>
      </c>
      <c r="B14" s="15" t="s">
        <v>89</v>
      </c>
      <c r="C14" s="16" t="s">
        <v>88</v>
      </c>
      <c r="D14" s="14" t="s">
        <v>7</v>
      </c>
      <c r="E14" s="78">
        <v>8</v>
      </c>
      <c r="F14" s="41"/>
      <c r="G14" s="41">
        <f t="shared" si="0"/>
        <v>0</v>
      </c>
    </row>
    <row r="15" spans="1:7" ht="58" customHeight="1" x14ac:dyDescent="0.3">
      <c r="A15" s="77">
        <f t="shared" si="1"/>
        <v>7</v>
      </c>
      <c r="B15" s="83" t="s">
        <v>229</v>
      </c>
      <c r="C15" s="81" t="s">
        <v>331</v>
      </c>
      <c r="D15" s="14" t="s">
        <v>8</v>
      </c>
      <c r="E15" s="78">
        <v>8</v>
      </c>
      <c r="F15" s="41"/>
      <c r="G15" s="41">
        <f t="shared" si="0"/>
        <v>0</v>
      </c>
    </row>
    <row r="16" spans="1:7" ht="31" x14ac:dyDescent="0.3">
      <c r="A16" s="77">
        <f t="shared" si="1"/>
        <v>8</v>
      </c>
      <c r="B16" s="15" t="s">
        <v>231</v>
      </c>
      <c r="C16" s="81" t="s">
        <v>230</v>
      </c>
      <c r="D16" s="14" t="s">
        <v>7</v>
      </c>
      <c r="E16" s="78">
        <v>1</v>
      </c>
      <c r="F16" s="41"/>
      <c r="G16" s="41">
        <f t="shared" si="0"/>
        <v>0</v>
      </c>
    </row>
    <row r="17" spans="1:7" ht="50.5" customHeight="1" thickBot="1" x14ac:dyDescent="0.35">
      <c r="A17" s="77">
        <f t="shared" si="1"/>
        <v>9</v>
      </c>
      <c r="B17" s="84" t="s">
        <v>69</v>
      </c>
      <c r="C17" s="85" t="s">
        <v>70</v>
      </c>
      <c r="D17" s="46" t="s">
        <v>4</v>
      </c>
      <c r="E17" s="86">
        <v>18</v>
      </c>
      <c r="F17" s="87"/>
      <c r="G17" s="87">
        <f t="shared" si="0"/>
        <v>0</v>
      </c>
    </row>
    <row r="18" spans="1:7" ht="25" customHeight="1" thickBot="1" x14ac:dyDescent="0.35">
      <c r="A18" s="183" t="s">
        <v>359</v>
      </c>
      <c r="B18" s="184"/>
      <c r="C18" s="184"/>
      <c r="D18" s="184"/>
      <c r="E18" s="184"/>
      <c r="F18" s="184"/>
      <c r="G18" s="72">
        <f>SUM(G9:G17)</f>
        <v>0</v>
      </c>
    </row>
    <row r="19" spans="1:7" ht="71.5" customHeight="1" x14ac:dyDescent="0.3">
      <c r="A19" s="185" t="s">
        <v>330</v>
      </c>
      <c r="B19" s="186"/>
      <c r="C19" s="186"/>
      <c r="D19" s="186"/>
      <c r="E19" s="186"/>
      <c r="F19" s="186"/>
      <c r="G19" s="186"/>
    </row>
    <row r="20" spans="1:7" s="11" customFormat="1" ht="26" customHeight="1" x14ac:dyDescent="0.3">
      <c r="A20" s="88" t="s">
        <v>91</v>
      </c>
      <c r="B20" s="194" t="s">
        <v>92</v>
      </c>
      <c r="C20" s="194"/>
      <c r="D20" s="194"/>
      <c r="E20" s="194"/>
      <c r="F20" s="194"/>
      <c r="G20" s="194"/>
    </row>
    <row r="21" spans="1:7" ht="20.5" customHeight="1" x14ac:dyDescent="0.3">
      <c r="A21" s="12">
        <v>1</v>
      </c>
      <c r="B21" s="18" t="s">
        <v>65</v>
      </c>
      <c r="C21" s="89" t="s">
        <v>66</v>
      </c>
      <c r="D21" s="17" t="s">
        <v>10</v>
      </c>
      <c r="E21" s="90">
        <v>5.0999999999999996</v>
      </c>
      <c r="F21" s="91"/>
      <c r="G21" s="91">
        <f>F21*E21</f>
        <v>0</v>
      </c>
    </row>
    <row r="22" spans="1:7" ht="20.5" customHeight="1" x14ac:dyDescent="0.3">
      <c r="A22" s="12">
        <f>A21+1</f>
        <v>2</v>
      </c>
      <c r="B22" s="18" t="s">
        <v>20</v>
      </c>
      <c r="C22" s="89" t="s">
        <v>21</v>
      </c>
      <c r="D22" s="17" t="s">
        <v>10</v>
      </c>
      <c r="E22" s="90">
        <v>0.5</v>
      </c>
      <c r="F22" s="91"/>
      <c r="G22" s="91">
        <f t="shared" ref="G22:G30" si="2">F22*E22</f>
        <v>0</v>
      </c>
    </row>
    <row r="23" spans="1:7" ht="20.5" customHeight="1" x14ac:dyDescent="0.3">
      <c r="A23" s="12">
        <f t="shared" ref="A23:A30" si="3">A22+1</f>
        <v>3</v>
      </c>
      <c r="B23" s="18" t="s">
        <v>120</v>
      </c>
      <c r="C23" s="89" t="s">
        <v>119</v>
      </c>
      <c r="D23" s="17" t="s">
        <v>10</v>
      </c>
      <c r="E23" s="90">
        <v>0.5</v>
      </c>
      <c r="F23" s="91"/>
      <c r="G23" s="91">
        <f t="shared" si="2"/>
        <v>0</v>
      </c>
    </row>
    <row r="24" spans="1:7" ht="23" customHeight="1" x14ac:dyDescent="0.3">
      <c r="A24" s="12">
        <f t="shared" si="3"/>
        <v>4</v>
      </c>
      <c r="B24" s="18" t="s">
        <v>22</v>
      </c>
      <c r="C24" s="16" t="s">
        <v>23</v>
      </c>
      <c r="D24" s="17" t="s">
        <v>10</v>
      </c>
      <c r="E24" s="90">
        <v>0.52</v>
      </c>
      <c r="F24" s="91"/>
      <c r="G24" s="91">
        <f t="shared" si="2"/>
        <v>0</v>
      </c>
    </row>
    <row r="25" spans="1:7" ht="33.65" customHeight="1" x14ac:dyDescent="0.3">
      <c r="A25" s="12">
        <f t="shared" si="3"/>
        <v>5</v>
      </c>
      <c r="B25" s="18" t="s">
        <v>129</v>
      </c>
      <c r="C25" s="16" t="s">
        <v>24</v>
      </c>
      <c r="D25" s="17" t="s">
        <v>10</v>
      </c>
      <c r="E25" s="90">
        <v>0.7</v>
      </c>
      <c r="F25" s="91"/>
      <c r="G25" s="91">
        <f t="shared" si="2"/>
        <v>0</v>
      </c>
    </row>
    <row r="26" spans="1:7" ht="19.5" customHeight="1" x14ac:dyDescent="0.3">
      <c r="A26" s="12">
        <f t="shared" si="3"/>
        <v>6</v>
      </c>
      <c r="B26" s="18" t="s">
        <v>25</v>
      </c>
      <c r="C26" s="16" t="s">
        <v>29</v>
      </c>
      <c r="D26" s="17" t="s">
        <v>11</v>
      </c>
      <c r="E26" s="92">
        <v>9.18</v>
      </c>
      <c r="F26" s="93"/>
      <c r="G26" s="91">
        <f t="shared" si="2"/>
        <v>0</v>
      </c>
    </row>
    <row r="27" spans="1:7" ht="35" customHeight="1" x14ac:dyDescent="0.3">
      <c r="A27" s="12">
        <f t="shared" si="3"/>
        <v>7</v>
      </c>
      <c r="B27" s="18" t="s">
        <v>71</v>
      </c>
      <c r="C27" s="16" t="s">
        <v>72</v>
      </c>
      <c r="D27" s="17" t="s">
        <v>75</v>
      </c>
      <c r="E27" s="92">
        <v>1</v>
      </c>
      <c r="F27" s="93"/>
      <c r="G27" s="91">
        <f t="shared" si="2"/>
        <v>0</v>
      </c>
    </row>
    <row r="28" spans="1:7" ht="23.5" customHeight="1" x14ac:dyDescent="0.3">
      <c r="A28" s="12">
        <f t="shared" si="3"/>
        <v>8</v>
      </c>
      <c r="B28" s="18" t="s">
        <v>73</v>
      </c>
      <c r="C28" s="16" t="s">
        <v>74</v>
      </c>
      <c r="D28" s="17" t="s">
        <v>2</v>
      </c>
      <c r="E28" s="92">
        <v>1</v>
      </c>
      <c r="F28" s="93"/>
      <c r="G28" s="91">
        <f t="shared" si="2"/>
        <v>0</v>
      </c>
    </row>
    <row r="29" spans="1:7" ht="61.5" customHeight="1" x14ac:dyDescent="0.3">
      <c r="A29" s="12">
        <f t="shared" si="3"/>
        <v>9</v>
      </c>
      <c r="B29" s="18" t="s">
        <v>78</v>
      </c>
      <c r="C29" s="16" t="s">
        <v>79</v>
      </c>
      <c r="D29" s="17" t="s">
        <v>76</v>
      </c>
      <c r="E29" s="92">
        <v>1</v>
      </c>
      <c r="F29" s="93"/>
      <c r="G29" s="91">
        <f t="shared" si="2"/>
        <v>0</v>
      </c>
    </row>
    <row r="30" spans="1:7" ht="21.5" customHeight="1" thickBot="1" x14ac:dyDescent="0.35">
      <c r="A30" s="42">
        <f t="shared" si="3"/>
        <v>10</v>
      </c>
      <c r="B30" s="43" t="s">
        <v>77</v>
      </c>
      <c r="C30" s="94" t="s">
        <v>134</v>
      </c>
      <c r="D30" s="45" t="s">
        <v>11</v>
      </c>
      <c r="E30" s="95">
        <v>5.13</v>
      </c>
      <c r="F30" s="96"/>
      <c r="G30" s="97">
        <f t="shared" si="2"/>
        <v>0</v>
      </c>
    </row>
    <row r="31" spans="1:7" ht="26" customHeight="1" thickBot="1" x14ac:dyDescent="0.35">
      <c r="A31" s="183" t="s">
        <v>368</v>
      </c>
      <c r="B31" s="184"/>
      <c r="C31" s="184"/>
      <c r="D31" s="184"/>
      <c r="E31" s="184"/>
      <c r="F31" s="184"/>
      <c r="G31" s="98">
        <f>SUM(G21:G30)</f>
        <v>0</v>
      </c>
    </row>
    <row r="32" spans="1:7" s="11" customFormat="1" ht="31.25" customHeight="1" x14ac:dyDescent="0.3">
      <c r="A32" s="40" t="s">
        <v>103</v>
      </c>
      <c r="B32" s="73" t="s">
        <v>341</v>
      </c>
      <c r="C32" s="99"/>
      <c r="D32" s="100"/>
      <c r="E32" s="101"/>
      <c r="F32" s="100"/>
      <c r="G32" s="100"/>
    </row>
    <row r="33" spans="1:7" ht="218" customHeight="1" x14ac:dyDescent="0.3">
      <c r="A33" s="77">
        <v>1</v>
      </c>
      <c r="B33" s="102" t="s">
        <v>342</v>
      </c>
      <c r="C33" s="16" t="s">
        <v>251</v>
      </c>
      <c r="D33" s="103" t="s">
        <v>2</v>
      </c>
      <c r="E33" s="78">
        <v>1</v>
      </c>
      <c r="F33" s="91"/>
      <c r="G33" s="41">
        <f>F33*E33</f>
        <v>0</v>
      </c>
    </row>
    <row r="34" spans="1:7" ht="123" customHeight="1" x14ac:dyDescent="0.3">
      <c r="A34" s="77">
        <f>A33+1</f>
        <v>2</v>
      </c>
      <c r="B34" s="102" t="s">
        <v>345</v>
      </c>
      <c r="C34" s="16" t="s">
        <v>163</v>
      </c>
      <c r="D34" s="103" t="s">
        <v>12</v>
      </c>
      <c r="E34" s="78">
        <v>13750</v>
      </c>
      <c r="F34" s="91"/>
      <c r="G34" s="41">
        <f>F34*E34</f>
        <v>0</v>
      </c>
    </row>
    <row r="35" spans="1:7" ht="52" customHeight="1" x14ac:dyDescent="0.3">
      <c r="A35" s="77">
        <f t="shared" ref="A35:A47" si="4">A34+1</f>
        <v>3</v>
      </c>
      <c r="B35" s="18" t="s">
        <v>332</v>
      </c>
      <c r="C35" s="16" t="s">
        <v>225</v>
      </c>
      <c r="D35" s="103" t="s">
        <v>13</v>
      </c>
      <c r="E35" s="78">
        <f>E34</f>
        <v>13750</v>
      </c>
      <c r="F35" s="91"/>
      <c r="G35" s="41">
        <f>F35*E35</f>
        <v>0</v>
      </c>
    </row>
    <row r="36" spans="1:7" ht="20" customHeight="1" x14ac:dyDescent="0.3">
      <c r="A36" s="77">
        <f t="shared" si="4"/>
        <v>4</v>
      </c>
      <c r="B36" s="18" t="s">
        <v>30</v>
      </c>
      <c r="C36" s="16" t="s">
        <v>31</v>
      </c>
      <c r="D36" s="103" t="s">
        <v>6</v>
      </c>
      <c r="E36" s="78">
        <v>1</v>
      </c>
      <c r="F36" s="91"/>
      <c r="G36" s="41">
        <f t="shared" ref="G36:G47" si="5">F36*E36</f>
        <v>0</v>
      </c>
    </row>
    <row r="37" spans="1:7" ht="20" customHeight="1" x14ac:dyDescent="0.3">
      <c r="A37" s="77">
        <f t="shared" si="4"/>
        <v>5</v>
      </c>
      <c r="B37" s="18" t="s">
        <v>27</v>
      </c>
      <c r="C37" s="16" t="s">
        <v>28</v>
      </c>
      <c r="D37" s="103" t="s">
        <v>6</v>
      </c>
      <c r="E37" s="78">
        <v>1</v>
      </c>
      <c r="F37" s="91"/>
      <c r="G37" s="41">
        <f t="shared" si="5"/>
        <v>0</v>
      </c>
    </row>
    <row r="38" spans="1:7" ht="20" customHeight="1" x14ac:dyDescent="0.3">
      <c r="A38" s="77">
        <f t="shared" si="4"/>
        <v>6</v>
      </c>
      <c r="B38" s="18" t="s">
        <v>343</v>
      </c>
      <c r="C38" s="79" t="s">
        <v>64</v>
      </c>
      <c r="D38" s="103" t="s">
        <v>6</v>
      </c>
      <c r="E38" s="78">
        <v>1</v>
      </c>
      <c r="F38" s="91"/>
      <c r="G38" s="41">
        <f t="shared" si="5"/>
        <v>0</v>
      </c>
    </row>
    <row r="39" spans="1:7" ht="22.25" customHeight="1" x14ac:dyDescent="0.3">
      <c r="A39" s="77">
        <f t="shared" si="4"/>
        <v>7</v>
      </c>
      <c r="B39" s="18" t="s">
        <v>228</v>
      </c>
      <c r="C39" s="16" t="s">
        <v>227</v>
      </c>
      <c r="D39" s="103" t="s">
        <v>5</v>
      </c>
      <c r="E39" s="78">
        <v>130</v>
      </c>
      <c r="F39" s="91"/>
      <c r="G39" s="41">
        <f t="shared" si="5"/>
        <v>0</v>
      </c>
    </row>
    <row r="40" spans="1:7" ht="32" customHeight="1" x14ac:dyDescent="0.3">
      <c r="A40" s="77">
        <f t="shared" si="4"/>
        <v>8</v>
      </c>
      <c r="B40" s="15" t="s">
        <v>192</v>
      </c>
      <c r="C40" s="16" t="s">
        <v>191</v>
      </c>
      <c r="D40" s="103" t="s">
        <v>5</v>
      </c>
      <c r="E40" s="78">
        <v>30</v>
      </c>
      <c r="F40" s="91"/>
      <c r="G40" s="41">
        <f t="shared" si="5"/>
        <v>0</v>
      </c>
    </row>
    <row r="41" spans="1:7" ht="20" customHeight="1" x14ac:dyDescent="0.3">
      <c r="A41" s="77">
        <f t="shared" si="4"/>
        <v>9</v>
      </c>
      <c r="B41" s="15" t="s">
        <v>93</v>
      </c>
      <c r="C41" s="16" t="s">
        <v>26</v>
      </c>
      <c r="D41" s="103" t="s">
        <v>5</v>
      </c>
      <c r="E41" s="78">
        <v>130</v>
      </c>
      <c r="F41" s="91"/>
      <c r="G41" s="41">
        <f t="shared" si="5"/>
        <v>0</v>
      </c>
    </row>
    <row r="42" spans="1:7" ht="20" customHeight="1" x14ac:dyDescent="0.3">
      <c r="A42" s="77">
        <f t="shared" si="4"/>
        <v>10</v>
      </c>
      <c r="B42" s="15" t="s">
        <v>94</v>
      </c>
      <c r="C42" s="16" t="s">
        <v>95</v>
      </c>
      <c r="D42" s="103" t="s">
        <v>5</v>
      </c>
      <c r="E42" s="78">
        <v>130</v>
      </c>
      <c r="F42" s="91"/>
      <c r="G42" s="41">
        <f t="shared" si="5"/>
        <v>0</v>
      </c>
    </row>
    <row r="43" spans="1:7" ht="29.5" customHeight="1" x14ac:dyDescent="0.3">
      <c r="A43" s="77">
        <f t="shared" si="4"/>
        <v>11</v>
      </c>
      <c r="B43" s="18" t="s">
        <v>96</v>
      </c>
      <c r="C43" s="16" t="s">
        <v>97</v>
      </c>
      <c r="D43" s="103" t="s">
        <v>6</v>
      </c>
      <c r="E43" s="78">
        <v>1</v>
      </c>
      <c r="F43" s="91"/>
      <c r="G43" s="41">
        <f t="shared" si="5"/>
        <v>0</v>
      </c>
    </row>
    <row r="44" spans="1:7" ht="34.25" customHeight="1" x14ac:dyDescent="0.3">
      <c r="A44" s="77">
        <f t="shared" si="4"/>
        <v>12</v>
      </c>
      <c r="B44" s="102" t="s">
        <v>147</v>
      </c>
      <c r="C44" s="16" t="s">
        <v>186</v>
      </c>
      <c r="D44" s="103" t="s">
        <v>7</v>
      </c>
      <c r="E44" s="78">
        <v>1</v>
      </c>
      <c r="F44" s="91"/>
      <c r="G44" s="41">
        <f t="shared" si="5"/>
        <v>0</v>
      </c>
    </row>
    <row r="45" spans="1:7" ht="20" customHeight="1" x14ac:dyDescent="0.3">
      <c r="A45" s="77">
        <f t="shared" si="4"/>
        <v>13</v>
      </c>
      <c r="B45" s="18" t="s">
        <v>99</v>
      </c>
      <c r="C45" s="16" t="s">
        <v>98</v>
      </c>
      <c r="D45" s="103" t="s">
        <v>5</v>
      </c>
      <c r="E45" s="78">
        <v>120</v>
      </c>
      <c r="F45" s="91"/>
      <c r="G45" s="41">
        <f t="shared" si="5"/>
        <v>0</v>
      </c>
    </row>
    <row r="46" spans="1:7" ht="20" customHeight="1" x14ac:dyDescent="0.3">
      <c r="A46" s="77">
        <f t="shared" si="4"/>
        <v>14</v>
      </c>
      <c r="B46" s="18" t="s">
        <v>100</v>
      </c>
      <c r="C46" s="16" t="s">
        <v>101</v>
      </c>
      <c r="D46" s="104" t="s">
        <v>121</v>
      </c>
      <c r="E46" s="78">
        <v>1</v>
      </c>
      <c r="F46" s="91"/>
      <c r="G46" s="41">
        <f t="shared" si="5"/>
        <v>0</v>
      </c>
    </row>
    <row r="47" spans="1:7" ht="20" customHeight="1" thickBot="1" x14ac:dyDescent="0.35">
      <c r="A47" s="77">
        <f t="shared" si="4"/>
        <v>15</v>
      </c>
      <c r="B47" s="18" t="s">
        <v>102</v>
      </c>
      <c r="C47" s="16" t="s">
        <v>108</v>
      </c>
      <c r="D47" s="104" t="s">
        <v>2</v>
      </c>
      <c r="E47" s="78">
        <v>1</v>
      </c>
      <c r="F47" s="91"/>
      <c r="G47" s="41">
        <f t="shared" si="5"/>
        <v>0</v>
      </c>
    </row>
    <row r="48" spans="1:7" ht="29" customHeight="1" thickBot="1" x14ac:dyDescent="0.35">
      <c r="A48" s="183" t="s">
        <v>360</v>
      </c>
      <c r="B48" s="184"/>
      <c r="C48" s="184"/>
      <c r="D48" s="184"/>
      <c r="E48" s="184"/>
      <c r="F48" s="184"/>
      <c r="G48" s="106">
        <f>SUM(G33:G47)</f>
        <v>0</v>
      </c>
    </row>
    <row r="49" spans="1:7" s="11" customFormat="1" ht="29" customHeight="1" x14ac:dyDescent="0.3">
      <c r="A49" s="107" t="s">
        <v>104</v>
      </c>
      <c r="B49" s="190" t="s">
        <v>195</v>
      </c>
      <c r="C49" s="190"/>
      <c r="D49" s="190"/>
      <c r="E49" s="190"/>
      <c r="F49" s="190"/>
      <c r="G49" s="190"/>
    </row>
    <row r="50" spans="1:7" ht="30" customHeight="1" x14ac:dyDescent="0.3">
      <c r="A50" s="108">
        <v>1</v>
      </c>
      <c r="B50" s="19" t="s">
        <v>253</v>
      </c>
      <c r="C50" s="109" t="s">
        <v>252</v>
      </c>
      <c r="D50" s="22" t="s">
        <v>293</v>
      </c>
      <c r="E50" s="66">
        <v>19</v>
      </c>
      <c r="F50" s="91"/>
      <c r="G50" s="91">
        <f>F50*E50</f>
        <v>0</v>
      </c>
    </row>
    <row r="51" spans="1:7" ht="30" customHeight="1" x14ac:dyDescent="0.3">
      <c r="A51" s="108">
        <f>A50+1</f>
        <v>2</v>
      </c>
      <c r="B51" s="19" t="s">
        <v>135</v>
      </c>
      <c r="C51" s="109" t="s">
        <v>136</v>
      </c>
      <c r="D51" s="22" t="s">
        <v>293</v>
      </c>
      <c r="E51" s="66">
        <v>4</v>
      </c>
      <c r="F51" s="91"/>
      <c r="G51" s="91">
        <f t="shared" ref="G51:G62" si="6">F51*E51</f>
        <v>0</v>
      </c>
    </row>
    <row r="52" spans="1:7" ht="30" customHeight="1" x14ac:dyDescent="0.3">
      <c r="A52" s="108">
        <f t="shared" ref="A52:A62" si="7">A51+1</f>
        <v>3</v>
      </c>
      <c r="B52" s="19" t="s">
        <v>153</v>
      </c>
      <c r="C52" s="109" t="s">
        <v>154</v>
      </c>
      <c r="D52" s="22" t="s">
        <v>7</v>
      </c>
      <c r="E52" s="66">
        <v>1</v>
      </c>
      <c r="F52" s="91"/>
      <c r="G52" s="91">
        <f t="shared" si="6"/>
        <v>0</v>
      </c>
    </row>
    <row r="53" spans="1:7" ht="30" customHeight="1" x14ac:dyDescent="0.3">
      <c r="A53" s="108">
        <f t="shared" si="7"/>
        <v>4</v>
      </c>
      <c r="B53" s="19" t="s">
        <v>138</v>
      </c>
      <c r="C53" s="109" t="s">
        <v>137</v>
      </c>
      <c r="D53" s="22" t="s">
        <v>293</v>
      </c>
      <c r="E53" s="66">
        <f>4.31+7.28</f>
        <v>11.59</v>
      </c>
      <c r="F53" s="91"/>
      <c r="G53" s="91">
        <f t="shared" si="6"/>
        <v>0</v>
      </c>
    </row>
    <row r="54" spans="1:7" ht="36.65" customHeight="1" x14ac:dyDescent="0.3">
      <c r="A54" s="108">
        <f t="shared" si="7"/>
        <v>5</v>
      </c>
      <c r="B54" s="110" t="s">
        <v>155</v>
      </c>
      <c r="C54" s="109" t="s">
        <v>156</v>
      </c>
      <c r="D54" s="22" t="s">
        <v>293</v>
      </c>
      <c r="E54" s="66">
        <v>24</v>
      </c>
      <c r="F54" s="91"/>
      <c r="G54" s="91">
        <f t="shared" si="6"/>
        <v>0</v>
      </c>
    </row>
    <row r="55" spans="1:7" ht="38.5" customHeight="1" x14ac:dyDescent="0.3">
      <c r="A55" s="108">
        <f t="shared" si="7"/>
        <v>6</v>
      </c>
      <c r="B55" s="24" t="s">
        <v>157</v>
      </c>
      <c r="C55" s="109" t="s">
        <v>158</v>
      </c>
      <c r="D55" s="22" t="s">
        <v>293</v>
      </c>
      <c r="E55" s="66">
        <v>22</v>
      </c>
      <c r="F55" s="91"/>
      <c r="G55" s="91">
        <f t="shared" si="6"/>
        <v>0</v>
      </c>
    </row>
    <row r="56" spans="1:7" ht="38.5" customHeight="1" x14ac:dyDescent="0.3">
      <c r="A56" s="108">
        <f t="shared" si="7"/>
        <v>7</v>
      </c>
      <c r="B56" s="19" t="s">
        <v>130</v>
      </c>
      <c r="C56" s="109" t="s">
        <v>131</v>
      </c>
      <c r="D56" s="22" t="s">
        <v>300</v>
      </c>
      <c r="E56" s="111">
        <v>156</v>
      </c>
      <c r="F56" s="91"/>
      <c r="G56" s="91">
        <f t="shared" si="6"/>
        <v>0</v>
      </c>
    </row>
    <row r="57" spans="1:7" ht="21.65" customHeight="1" x14ac:dyDescent="0.3">
      <c r="A57" s="108">
        <f t="shared" si="7"/>
        <v>8</v>
      </c>
      <c r="B57" s="18" t="s">
        <v>77</v>
      </c>
      <c r="C57" s="16" t="s">
        <v>134</v>
      </c>
      <c r="D57" s="22" t="s">
        <v>300</v>
      </c>
      <c r="E57" s="111">
        <f>E56</f>
        <v>156</v>
      </c>
      <c r="F57" s="91"/>
      <c r="G57" s="91">
        <f t="shared" si="6"/>
        <v>0</v>
      </c>
    </row>
    <row r="58" spans="1:7" ht="38.5" customHeight="1" x14ac:dyDescent="0.3">
      <c r="A58" s="108">
        <f t="shared" si="7"/>
        <v>9</v>
      </c>
      <c r="B58" s="19" t="s">
        <v>159</v>
      </c>
      <c r="C58" s="109" t="s">
        <v>160</v>
      </c>
      <c r="D58" s="20" t="s">
        <v>300</v>
      </c>
      <c r="E58" s="111">
        <v>35.5</v>
      </c>
      <c r="F58" s="91"/>
      <c r="G58" s="91">
        <f t="shared" si="6"/>
        <v>0</v>
      </c>
    </row>
    <row r="59" spans="1:7" ht="38.5" customHeight="1" x14ac:dyDescent="0.3">
      <c r="A59" s="108">
        <f t="shared" si="7"/>
        <v>10</v>
      </c>
      <c r="B59" s="19" t="s">
        <v>139</v>
      </c>
      <c r="C59" s="109" t="s">
        <v>140</v>
      </c>
      <c r="D59" s="22" t="s">
        <v>145</v>
      </c>
      <c r="E59" s="111">
        <v>51</v>
      </c>
      <c r="F59" s="91"/>
      <c r="G59" s="91">
        <f t="shared" si="6"/>
        <v>0</v>
      </c>
    </row>
    <row r="60" spans="1:7" ht="38.5" customHeight="1" x14ac:dyDescent="0.3">
      <c r="A60" s="108">
        <f t="shared" si="7"/>
        <v>11</v>
      </c>
      <c r="B60" s="19" t="s">
        <v>141</v>
      </c>
      <c r="C60" s="109" t="s">
        <v>142</v>
      </c>
      <c r="D60" s="22" t="s">
        <v>10</v>
      </c>
      <c r="E60" s="111">
        <f>10*0.13</f>
        <v>1.3</v>
      </c>
      <c r="F60" s="91"/>
      <c r="G60" s="91">
        <f t="shared" si="6"/>
        <v>0</v>
      </c>
    </row>
    <row r="61" spans="1:7" ht="38.5" customHeight="1" x14ac:dyDescent="0.3">
      <c r="A61" s="108">
        <f t="shared" si="7"/>
        <v>12</v>
      </c>
      <c r="B61" s="19" t="s">
        <v>162</v>
      </c>
      <c r="C61" s="109" t="s">
        <v>161</v>
      </c>
      <c r="D61" s="20" t="s">
        <v>300</v>
      </c>
      <c r="E61" s="111">
        <v>3.3</v>
      </c>
      <c r="F61" s="91"/>
      <c r="G61" s="91">
        <f t="shared" si="6"/>
        <v>0</v>
      </c>
    </row>
    <row r="62" spans="1:7" ht="38.5" customHeight="1" thickBot="1" x14ac:dyDescent="0.35">
      <c r="A62" s="112">
        <f t="shared" si="7"/>
        <v>13</v>
      </c>
      <c r="B62" s="113" t="s">
        <v>143</v>
      </c>
      <c r="C62" s="114" t="s">
        <v>144</v>
      </c>
      <c r="D62" s="115" t="s">
        <v>146</v>
      </c>
      <c r="E62" s="116">
        <v>1</v>
      </c>
      <c r="F62" s="97"/>
      <c r="G62" s="97">
        <f t="shared" si="6"/>
        <v>0</v>
      </c>
    </row>
    <row r="63" spans="1:7" ht="29.5" customHeight="1" thickBot="1" x14ac:dyDescent="0.35">
      <c r="A63" s="117"/>
      <c r="B63" s="188" t="s">
        <v>361</v>
      </c>
      <c r="C63" s="189"/>
      <c r="D63" s="53"/>
      <c r="E63" s="118"/>
      <c r="F63" s="119"/>
      <c r="G63" s="120">
        <f>SUM(G50:G62)</f>
        <v>0</v>
      </c>
    </row>
    <row r="64" spans="1:7" ht="35.5" customHeight="1" x14ac:dyDescent="0.3">
      <c r="A64" s="40" t="s">
        <v>257</v>
      </c>
      <c r="B64" s="191" t="s">
        <v>254</v>
      </c>
      <c r="C64" s="191"/>
      <c r="D64" s="191"/>
      <c r="E64" s="191"/>
      <c r="F64" s="191"/>
      <c r="G64" s="191"/>
    </row>
    <row r="65" spans="1:7" ht="35.5" customHeight="1" x14ac:dyDescent="0.3">
      <c r="A65" s="12">
        <v>1</v>
      </c>
      <c r="B65" s="15" t="s">
        <v>196</v>
      </c>
      <c r="C65" s="16" t="s">
        <v>197</v>
      </c>
      <c r="D65" s="17" t="s">
        <v>293</v>
      </c>
      <c r="E65" s="78">
        <v>44</v>
      </c>
      <c r="F65" s="91"/>
      <c r="G65" s="41">
        <f>F65*E65</f>
        <v>0</v>
      </c>
    </row>
    <row r="66" spans="1:7" ht="35.5" customHeight="1" x14ac:dyDescent="0.3">
      <c r="A66" s="12">
        <f>A65+1</f>
        <v>2</v>
      </c>
      <c r="B66" s="15" t="s">
        <v>198</v>
      </c>
      <c r="C66" s="16" t="s">
        <v>199</v>
      </c>
      <c r="D66" s="17" t="s">
        <v>293</v>
      </c>
      <c r="E66" s="78">
        <v>16</v>
      </c>
      <c r="F66" s="91"/>
      <c r="G66" s="41">
        <f t="shared" ref="G66:G82" si="8">F66*E66</f>
        <v>0</v>
      </c>
    </row>
    <row r="67" spans="1:7" ht="35.5" customHeight="1" x14ac:dyDescent="0.3">
      <c r="A67" s="12">
        <f t="shared" ref="A67:A82" si="9">A66+1</f>
        <v>3</v>
      </c>
      <c r="B67" s="15" t="s">
        <v>164</v>
      </c>
      <c r="C67" s="16" t="s">
        <v>32</v>
      </c>
      <c r="D67" s="17" t="s">
        <v>293</v>
      </c>
      <c r="E67" s="78">
        <v>7</v>
      </c>
      <c r="F67" s="91"/>
      <c r="G67" s="41">
        <f t="shared" si="8"/>
        <v>0</v>
      </c>
    </row>
    <row r="68" spans="1:7" ht="35.5" customHeight="1" x14ac:dyDescent="0.3">
      <c r="A68" s="12">
        <f t="shared" si="9"/>
        <v>4</v>
      </c>
      <c r="B68" s="15" t="s">
        <v>165</v>
      </c>
      <c r="C68" s="16" t="s">
        <v>200</v>
      </c>
      <c r="D68" s="17" t="s">
        <v>293</v>
      </c>
      <c r="E68" s="78">
        <v>6.6</v>
      </c>
      <c r="F68" s="91"/>
      <c r="G68" s="41">
        <f t="shared" si="8"/>
        <v>0</v>
      </c>
    </row>
    <row r="69" spans="1:7" ht="35.5" customHeight="1" x14ac:dyDescent="0.3">
      <c r="A69" s="12">
        <f t="shared" si="9"/>
        <v>5</v>
      </c>
      <c r="B69" s="15" t="s">
        <v>166</v>
      </c>
      <c r="C69" s="16" t="s">
        <v>24</v>
      </c>
      <c r="D69" s="17" t="s">
        <v>293</v>
      </c>
      <c r="E69" s="78">
        <v>38.5</v>
      </c>
      <c r="F69" s="91"/>
      <c r="G69" s="41">
        <f t="shared" si="8"/>
        <v>0</v>
      </c>
    </row>
    <row r="70" spans="1:7" ht="35.5" customHeight="1" x14ac:dyDescent="0.3">
      <c r="A70" s="12">
        <f t="shared" si="9"/>
        <v>6</v>
      </c>
      <c r="B70" s="15" t="s">
        <v>80</v>
      </c>
      <c r="C70" s="16" t="s">
        <v>81</v>
      </c>
      <c r="D70" s="17" t="s">
        <v>5</v>
      </c>
      <c r="E70" s="78">
        <v>24</v>
      </c>
      <c r="F70" s="91"/>
      <c r="G70" s="41">
        <f t="shared" si="8"/>
        <v>0</v>
      </c>
    </row>
    <row r="71" spans="1:7" ht="35.5" customHeight="1" x14ac:dyDescent="0.3">
      <c r="A71" s="12">
        <f t="shared" si="9"/>
        <v>7</v>
      </c>
      <c r="B71" s="15" t="s">
        <v>167</v>
      </c>
      <c r="C71" s="16" t="s">
        <v>168</v>
      </c>
      <c r="D71" s="17" t="s">
        <v>300</v>
      </c>
      <c r="E71" s="78">
        <f>78.2+28</f>
        <v>106.2</v>
      </c>
      <c r="F71" s="91"/>
      <c r="G71" s="41">
        <f t="shared" si="8"/>
        <v>0</v>
      </c>
    </row>
    <row r="72" spans="1:7" ht="35.5" customHeight="1" x14ac:dyDescent="0.3">
      <c r="A72" s="12">
        <f t="shared" si="9"/>
        <v>8</v>
      </c>
      <c r="B72" s="15" t="s">
        <v>233</v>
      </c>
      <c r="C72" s="16" t="s">
        <v>232</v>
      </c>
      <c r="D72" s="17" t="s">
        <v>300</v>
      </c>
      <c r="E72" s="78">
        <v>65</v>
      </c>
      <c r="F72" s="91"/>
      <c r="G72" s="41">
        <f t="shared" si="8"/>
        <v>0</v>
      </c>
    </row>
    <row r="73" spans="1:7" ht="35.5" customHeight="1" x14ac:dyDescent="0.3">
      <c r="A73" s="12">
        <f t="shared" si="9"/>
        <v>9</v>
      </c>
      <c r="B73" s="15" t="s">
        <v>105</v>
      </c>
      <c r="C73" s="16" t="s">
        <v>106</v>
      </c>
      <c r="D73" s="17" t="s">
        <v>300</v>
      </c>
      <c r="E73" s="78">
        <f>E71</f>
        <v>106.2</v>
      </c>
      <c r="F73" s="91"/>
      <c r="G73" s="41">
        <f t="shared" si="8"/>
        <v>0</v>
      </c>
    </row>
    <row r="74" spans="1:7" ht="35.5" customHeight="1" x14ac:dyDescent="0.3">
      <c r="A74" s="12">
        <f t="shared" si="9"/>
        <v>10</v>
      </c>
      <c r="B74" s="18" t="s">
        <v>77</v>
      </c>
      <c r="C74" s="16" t="s">
        <v>134</v>
      </c>
      <c r="D74" s="17" t="s">
        <v>300</v>
      </c>
      <c r="E74" s="78">
        <f>E72</f>
        <v>65</v>
      </c>
      <c r="F74" s="91"/>
      <c r="G74" s="41">
        <f t="shared" si="8"/>
        <v>0</v>
      </c>
    </row>
    <row r="75" spans="1:7" ht="35.5" customHeight="1" x14ac:dyDescent="0.3">
      <c r="A75" s="12">
        <f t="shared" si="9"/>
        <v>11</v>
      </c>
      <c r="B75" s="15" t="s">
        <v>333</v>
      </c>
      <c r="C75" s="16" t="s">
        <v>169</v>
      </c>
      <c r="D75" s="14" t="s">
        <v>11</v>
      </c>
      <c r="E75" s="78">
        <v>34</v>
      </c>
      <c r="F75" s="91"/>
      <c r="G75" s="41">
        <f t="shared" si="8"/>
        <v>0</v>
      </c>
    </row>
    <row r="76" spans="1:7" ht="35.5" customHeight="1" x14ac:dyDescent="0.3">
      <c r="A76" s="12">
        <f t="shared" si="9"/>
        <v>12</v>
      </c>
      <c r="B76" s="15" t="s">
        <v>170</v>
      </c>
      <c r="C76" s="16" t="s">
        <v>33</v>
      </c>
      <c r="D76" s="14" t="s">
        <v>2</v>
      </c>
      <c r="E76" s="78">
        <v>1</v>
      </c>
      <c r="F76" s="91"/>
      <c r="G76" s="41">
        <f t="shared" si="8"/>
        <v>0</v>
      </c>
    </row>
    <row r="77" spans="1:7" ht="35.5" customHeight="1" x14ac:dyDescent="0.3">
      <c r="A77" s="12">
        <f t="shared" si="9"/>
        <v>13</v>
      </c>
      <c r="B77" s="15" t="s">
        <v>171</v>
      </c>
      <c r="C77" s="16" t="s">
        <v>172</v>
      </c>
      <c r="D77" s="14" t="s">
        <v>2</v>
      </c>
      <c r="E77" s="78">
        <v>1</v>
      </c>
      <c r="F77" s="91"/>
      <c r="G77" s="41">
        <f t="shared" si="8"/>
        <v>0</v>
      </c>
    </row>
    <row r="78" spans="1:7" ht="35.5" customHeight="1" x14ac:dyDescent="0.3">
      <c r="A78" s="12">
        <f t="shared" si="9"/>
        <v>14</v>
      </c>
      <c r="B78" s="15" t="s">
        <v>173</v>
      </c>
      <c r="C78" s="16" t="s">
        <v>174</v>
      </c>
      <c r="D78" s="14" t="s">
        <v>146</v>
      </c>
      <c r="E78" s="90">
        <v>1</v>
      </c>
      <c r="F78" s="91"/>
      <c r="G78" s="41">
        <f t="shared" si="8"/>
        <v>0</v>
      </c>
    </row>
    <row r="79" spans="1:7" ht="35.5" customHeight="1" x14ac:dyDescent="0.3">
      <c r="A79" s="12">
        <f t="shared" si="9"/>
        <v>15</v>
      </c>
      <c r="B79" s="15" t="s">
        <v>109</v>
      </c>
      <c r="C79" s="16" t="s">
        <v>110</v>
      </c>
      <c r="D79" s="14" t="s">
        <v>7</v>
      </c>
      <c r="E79" s="90">
        <v>1</v>
      </c>
      <c r="F79" s="91"/>
      <c r="G79" s="41">
        <f t="shared" si="8"/>
        <v>0</v>
      </c>
    </row>
    <row r="80" spans="1:7" ht="35.5" customHeight="1" x14ac:dyDescent="0.3">
      <c r="A80" s="12">
        <f t="shared" si="9"/>
        <v>16</v>
      </c>
      <c r="B80" s="15" t="s">
        <v>111</v>
      </c>
      <c r="C80" s="16" t="s">
        <v>112</v>
      </c>
      <c r="D80" s="14" t="s">
        <v>175</v>
      </c>
      <c r="E80" s="90">
        <v>1</v>
      </c>
      <c r="F80" s="91"/>
      <c r="G80" s="41">
        <f t="shared" si="8"/>
        <v>0</v>
      </c>
    </row>
    <row r="81" spans="1:7" ht="53" customHeight="1" x14ac:dyDescent="0.3">
      <c r="A81" s="12">
        <f t="shared" si="9"/>
        <v>17</v>
      </c>
      <c r="B81" s="15" t="s">
        <v>249</v>
      </c>
      <c r="C81" s="16" t="s">
        <v>248</v>
      </c>
      <c r="D81" s="14" t="s">
        <v>5</v>
      </c>
      <c r="E81" s="90">
        <v>10</v>
      </c>
      <c r="F81" s="91"/>
      <c r="G81" s="41">
        <f>F81*E81</f>
        <v>0</v>
      </c>
    </row>
    <row r="82" spans="1:7" ht="35.5" customHeight="1" thickBot="1" x14ac:dyDescent="0.35">
      <c r="A82" s="42">
        <f t="shared" si="9"/>
        <v>18</v>
      </c>
      <c r="B82" s="84" t="s">
        <v>256</v>
      </c>
      <c r="C82" s="44" t="s">
        <v>255</v>
      </c>
      <c r="D82" s="46" t="s">
        <v>5</v>
      </c>
      <c r="E82" s="121">
        <v>12</v>
      </c>
      <c r="F82" s="97"/>
      <c r="G82" s="87">
        <f t="shared" si="8"/>
        <v>0</v>
      </c>
    </row>
    <row r="83" spans="1:7" ht="26.5" customHeight="1" thickBot="1" x14ac:dyDescent="0.35">
      <c r="A83" s="183" t="s">
        <v>362</v>
      </c>
      <c r="B83" s="184"/>
      <c r="C83" s="184"/>
      <c r="D83" s="184"/>
      <c r="E83" s="184"/>
      <c r="F83" s="184"/>
      <c r="G83" s="48">
        <f>SUM(G65:G82)</f>
        <v>0</v>
      </c>
    </row>
    <row r="84" spans="1:7" ht="35.5" customHeight="1" x14ac:dyDescent="0.3">
      <c r="A84" s="40" t="s">
        <v>336</v>
      </c>
      <c r="B84" s="190" t="s">
        <v>258</v>
      </c>
      <c r="C84" s="190"/>
      <c r="D84" s="190"/>
      <c r="E84" s="190"/>
      <c r="F84" s="190"/>
      <c r="G84" s="190"/>
    </row>
    <row r="85" spans="1:7" ht="35.5" customHeight="1" x14ac:dyDescent="0.3">
      <c r="A85" s="12">
        <v>1</v>
      </c>
      <c r="B85" s="24" t="s">
        <v>259</v>
      </c>
      <c r="C85" s="31" t="s">
        <v>260</v>
      </c>
      <c r="D85" s="13" t="s">
        <v>261</v>
      </c>
      <c r="E85" s="14">
        <v>1</v>
      </c>
      <c r="F85" s="41"/>
      <c r="G85" s="91">
        <f>F85*E85</f>
        <v>0</v>
      </c>
    </row>
    <row r="86" spans="1:7" ht="35.5" customHeight="1" x14ac:dyDescent="0.3">
      <c r="A86" s="12">
        <f>A85+1</f>
        <v>2</v>
      </c>
      <c r="B86" s="36" t="s">
        <v>262</v>
      </c>
      <c r="C86" s="31" t="s">
        <v>263</v>
      </c>
      <c r="D86" s="13" t="s">
        <v>10</v>
      </c>
      <c r="E86" s="14">
        <v>7.5</v>
      </c>
      <c r="F86" s="41"/>
      <c r="G86" s="91">
        <f t="shared" ref="G86:G98" si="10">F86*E86</f>
        <v>0</v>
      </c>
    </row>
    <row r="87" spans="1:7" ht="35.5" customHeight="1" x14ac:dyDescent="0.3">
      <c r="A87" s="12">
        <f t="shared" ref="A87:A98" si="11">A86+1</f>
        <v>3</v>
      </c>
      <c r="B87" s="36" t="s">
        <v>264</v>
      </c>
      <c r="C87" s="31" t="s">
        <v>265</v>
      </c>
      <c r="D87" s="13" t="str">
        <f>D86</f>
        <v>m3</v>
      </c>
      <c r="E87" s="14">
        <f>2.5*6.1*0.1</f>
        <v>1.5250000000000001</v>
      </c>
      <c r="F87" s="41"/>
      <c r="G87" s="91">
        <f t="shared" si="10"/>
        <v>0</v>
      </c>
    </row>
    <row r="88" spans="1:7" ht="35.5" customHeight="1" x14ac:dyDescent="0.3">
      <c r="A88" s="12">
        <f t="shared" si="11"/>
        <v>4</v>
      </c>
      <c r="B88" s="36" t="s">
        <v>266</v>
      </c>
      <c r="C88" s="31" t="s">
        <v>267</v>
      </c>
      <c r="D88" s="13" t="str">
        <f>D87</f>
        <v>m3</v>
      </c>
      <c r="E88" s="14">
        <f>2.5*6*0.1</f>
        <v>1.5</v>
      </c>
      <c r="F88" s="41"/>
      <c r="G88" s="91">
        <f t="shared" si="10"/>
        <v>0</v>
      </c>
    </row>
    <row r="89" spans="1:7" ht="35.5" customHeight="1" x14ac:dyDescent="0.3">
      <c r="A89" s="12">
        <f t="shared" si="11"/>
        <v>5</v>
      </c>
      <c r="B89" s="36" t="s">
        <v>268</v>
      </c>
      <c r="C89" s="31" t="s">
        <v>269</v>
      </c>
      <c r="D89" s="13" t="str">
        <f>D88</f>
        <v>m3</v>
      </c>
      <c r="E89" s="14">
        <v>2.9</v>
      </c>
      <c r="F89" s="41"/>
      <c r="G89" s="91">
        <f t="shared" si="10"/>
        <v>0</v>
      </c>
    </row>
    <row r="90" spans="1:7" ht="35.5" customHeight="1" x14ac:dyDescent="0.3">
      <c r="A90" s="12">
        <f t="shared" si="11"/>
        <v>6</v>
      </c>
      <c r="B90" s="36" t="s">
        <v>270</v>
      </c>
      <c r="C90" s="31" t="s">
        <v>271</v>
      </c>
      <c r="D90" s="13" t="s">
        <v>11</v>
      </c>
      <c r="E90" s="14">
        <v>19.2</v>
      </c>
      <c r="F90" s="41"/>
      <c r="G90" s="91">
        <f t="shared" si="10"/>
        <v>0</v>
      </c>
    </row>
    <row r="91" spans="1:7" ht="35.5" customHeight="1" x14ac:dyDescent="0.3">
      <c r="A91" s="12">
        <f t="shared" si="11"/>
        <v>7</v>
      </c>
      <c r="B91" s="37" t="s">
        <v>272</v>
      </c>
      <c r="C91" s="16" t="s">
        <v>273</v>
      </c>
      <c r="D91" s="13" t="s">
        <v>76</v>
      </c>
      <c r="E91" s="14">
        <v>1</v>
      </c>
      <c r="F91" s="41"/>
      <c r="G91" s="91">
        <f t="shared" si="10"/>
        <v>0</v>
      </c>
    </row>
    <row r="92" spans="1:7" ht="35.5" customHeight="1" x14ac:dyDescent="0.3">
      <c r="A92" s="12">
        <f t="shared" si="11"/>
        <v>8</v>
      </c>
      <c r="B92" s="37" t="s">
        <v>274</v>
      </c>
      <c r="C92" s="16" t="s">
        <v>275</v>
      </c>
      <c r="D92" s="13" t="s">
        <v>2</v>
      </c>
      <c r="E92" s="14">
        <v>8</v>
      </c>
      <c r="F92" s="41"/>
      <c r="G92" s="91">
        <f t="shared" si="10"/>
        <v>0</v>
      </c>
    </row>
    <row r="93" spans="1:7" ht="56.5" customHeight="1" x14ac:dyDescent="0.3">
      <c r="A93" s="12">
        <f t="shared" si="11"/>
        <v>9</v>
      </c>
      <c r="B93" s="19" t="s">
        <v>288</v>
      </c>
      <c r="C93" s="16" t="s">
        <v>287</v>
      </c>
      <c r="D93" s="20" t="s">
        <v>286</v>
      </c>
      <c r="E93" s="14">
        <v>1</v>
      </c>
      <c r="F93" s="41"/>
      <c r="G93" s="91">
        <f t="shared" si="10"/>
        <v>0</v>
      </c>
    </row>
    <row r="94" spans="1:7" ht="62.5" customHeight="1" x14ac:dyDescent="0.3">
      <c r="A94" s="12">
        <f t="shared" si="11"/>
        <v>10</v>
      </c>
      <c r="B94" s="36" t="s">
        <v>276</v>
      </c>
      <c r="C94" s="31" t="s">
        <v>277</v>
      </c>
      <c r="D94" s="13" t="s">
        <v>11</v>
      </c>
      <c r="E94" s="14">
        <f>6*2.5</f>
        <v>15</v>
      </c>
      <c r="F94" s="41"/>
      <c r="G94" s="91">
        <f t="shared" si="10"/>
        <v>0</v>
      </c>
    </row>
    <row r="95" spans="1:7" ht="53.5" customHeight="1" x14ac:dyDescent="0.3">
      <c r="A95" s="12">
        <f t="shared" si="11"/>
        <v>11</v>
      </c>
      <c r="B95" s="36" t="s">
        <v>278</v>
      </c>
      <c r="C95" s="31" t="s">
        <v>279</v>
      </c>
      <c r="D95" s="13" t="s">
        <v>2</v>
      </c>
      <c r="E95" s="14">
        <v>8</v>
      </c>
      <c r="F95" s="41"/>
      <c r="G95" s="91">
        <f t="shared" si="10"/>
        <v>0</v>
      </c>
    </row>
    <row r="96" spans="1:7" ht="107.5" customHeight="1" x14ac:dyDescent="0.3">
      <c r="A96" s="12">
        <f t="shared" si="11"/>
        <v>12</v>
      </c>
      <c r="B96" s="15" t="s">
        <v>280</v>
      </c>
      <c r="C96" s="16" t="s">
        <v>281</v>
      </c>
      <c r="D96" s="17" t="s">
        <v>76</v>
      </c>
      <c r="E96" s="14">
        <v>1</v>
      </c>
      <c r="F96" s="41"/>
      <c r="G96" s="91">
        <f t="shared" si="10"/>
        <v>0</v>
      </c>
    </row>
    <row r="97" spans="1:7" ht="89.5" customHeight="1" x14ac:dyDescent="0.3">
      <c r="A97" s="12">
        <f t="shared" si="11"/>
        <v>13</v>
      </c>
      <c r="B97" s="18" t="s">
        <v>282</v>
      </c>
      <c r="C97" s="16" t="s">
        <v>283</v>
      </c>
      <c r="D97" s="17" t="s">
        <v>76</v>
      </c>
      <c r="E97" s="14">
        <v>1</v>
      </c>
      <c r="F97" s="41"/>
      <c r="G97" s="91">
        <f t="shared" si="10"/>
        <v>0</v>
      </c>
    </row>
    <row r="98" spans="1:7" ht="35.5" customHeight="1" thickBot="1" x14ac:dyDescent="0.35">
      <c r="A98" s="42">
        <f t="shared" si="11"/>
        <v>14</v>
      </c>
      <c r="B98" s="43" t="s">
        <v>284</v>
      </c>
      <c r="C98" s="44" t="s">
        <v>285</v>
      </c>
      <c r="D98" s="45" t="s">
        <v>76</v>
      </c>
      <c r="E98" s="46">
        <v>1</v>
      </c>
      <c r="F98" s="87"/>
      <c r="G98" s="97">
        <f t="shared" si="10"/>
        <v>0</v>
      </c>
    </row>
    <row r="99" spans="1:7" ht="35.5" customHeight="1" thickBot="1" x14ac:dyDescent="0.35">
      <c r="A99" s="183" t="s">
        <v>363</v>
      </c>
      <c r="B99" s="184"/>
      <c r="C99" s="184"/>
      <c r="D99" s="184"/>
      <c r="E99" s="184"/>
      <c r="F99" s="184"/>
      <c r="G99" s="48">
        <f>SUM(G85:G98)</f>
        <v>0</v>
      </c>
    </row>
    <row r="100" spans="1:7" ht="30.65" customHeight="1" x14ac:dyDescent="0.3">
      <c r="A100" s="47" t="s">
        <v>337</v>
      </c>
      <c r="B100" s="206" t="s">
        <v>290</v>
      </c>
      <c r="C100" s="206"/>
      <c r="D100" s="206"/>
      <c r="E100" s="206"/>
      <c r="F100" s="206"/>
      <c r="G100" s="206"/>
    </row>
    <row r="101" spans="1:7" ht="35.5" customHeight="1" x14ac:dyDescent="0.3">
      <c r="A101" s="39">
        <v>1</v>
      </c>
      <c r="B101" s="19" t="s">
        <v>291</v>
      </c>
      <c r="C101" s="26" t="s">
        <v>292</v>
      </c>
      <c r="D101" s="20" t="s">
        <v>293</v>
      </c>
      <c r="E101" s="38">
        <v>2.6</v>
      </c>
      <c r="F101" s="14"/>
      <c r="G101" s="41">
        <f t="shared" ref="G101:G106" si="12">F101*E101</f>
        <v>0</v>
      </c>
    </row>
    <row r="102" spans="1:7" ht="31.25" customHeight="1" x14ac:dyDescent="0.3">
      <c r="A102" s="39">
        <f>A101+1</f>
        <v>2</v>
      </c>
      <c r="B102" s="19" t="s">
        <v>294</v>
      </c>
      <c r="C102" s="21" t="s">
        <v>32</v>
      </c>
      <c r="D102" s="22" t="s">
        <v>293</v>
      </c>
      <c r="E102" s="23">
        <v>2.2000000000000002</v>
      </c>
      <c r="F102" s="30"/>
      <c r="G102" s="41">
        <f t="shared" si="12"/>
        <v>0</v>
      </c>
    </row>
    <row r="103" spans="1:7" ht="35.5" customHeight="1" x14ac:dyDescent="0.3">
      <c r="A103" s="39">
        <f>A102+1</f>
        <v>3</v>
      </c>
      <c r="B103" s="24" t="s">
        <v>303</v>
      </c>
      <c r="C103" s="21" t="s">
        <v>302</v>
      </c>
      <c r="D103" s="22" t="s">
        <v>293</v>
      </c>
      <c r="E103" s="23">
        <v>2.2000000000000002</v>
      </c>
      <c r="F103" s="30"/>
      <c r="G103" s="41">
        <f t="shared" si="12"/>
        <v>0</v>
      </c>
    </row>
    <row r="104" spans="1:7" ht="33.65" customHeight="1" x14ac:dyDescent="0.3">
      <c r="A104" s="39">
        <f>A103+1</f>
        <v>4</v>
      </c>
      <c r="B104" s="24" t="s">
        <v>59</v>
      </c>
      <c r="C104" s="21" t="s">
        <v>295</v>
      </c>
      <c r="D104" s="22" t="s">
        <v>293</v>
      </c>
      <c r="E104" s="25">
        <v>0.04</v>
      </c>
      <c r="F104" s="30"/>
      <c r="G104" s="41">
        <f t="shared" si="12"/>
        <v>0</v>
      </c>
    </row>
    <row r="105" spans="1:7" ht="35.5" customHeight="1" x14ac:dyDescent="0.3">
      <c r="A105" s="39">
        <f>A104+1</f>
        <v>5</v>
      </c>
      <c r="B105" s="24" t="s">
        <v>296</v>
      </c>
      <c r="C105" s="26" t="s">
        <v>297</v>
      </c>
      <c r="D105" s="20" t="s">
        <v>293</v>
      </c>
      <c r="E105" s="27">
        <v>0.06</v>
      </c>
      <c r="F105" s="30"/>
      <c r="G105" s="41">
        <f t="shared" si="12"/>
        <v>0</v>
      </c>
    </row>
    <row r="106" spans="1:7" ht="35.5" customHeight="1" x14ac:dyDescent="0.3">
      <c r="A106" s="39">
        <f>A105+1</f>
        <v>6</v>
      </c>
      <c r="B106" s="24" t="s">
        <v>298</v>
      </c>
      <c r="C106" s="26" t="s">
        <v>299</v>
      </c>
      <c r="D106" s="20" t="s">
        <v>300</v>
      </c>
      <c r="E106" s="38">
        <v>2.4</v>
      </c>
      <c r="F106" s="30"/>
      <c r="G106" s="41">
        <f t="shared" si="12"/>
        <v>0</v>
      </c>
    </row>
    <row r="107" spans="1:7" ht="35.5" customHeight="1" thickBot="1" x14ac:dyDescent="0.35">
      <c r="A107" s="32"/>
      <c r="B107" s="33" t="s">
        <v>301</v>
      </c>
      <c r="C107" s="33"/>
      <c r="D107" s="33"/>
      <c r="E107" s="33"/>
      <c r="F107" s="34"/>
      <c r="G107" s="35">
        <f>SUM(G101:G106)</f>
        <v>0</v>
      </c>
    </row>
    <row r="108" spans="1:7" ht="27.65" customHeight="1" thickBot="1" x14ac:dyDescent="0.35">
      <c r="A108" s="49"/>
      <c r="B108" s="205" t="s">
        <v>364</v>
      </c>
      <c r="C108" s="205"/>
      <c r="D108" s="54">
        <v>3</v>
      </c>
      <c r="E108" s="50"/>
      <c r="F108" s="51"/>
      <c r="G108" s="52">
        <f>G107*D108</f>
        <v>0</v>
      </c>
    </row>
    <row r="109" spans="1:7" ht="23.5" customHeight="1" x14ac:dyDescent="0.3">
      <c r="A109" s="40" t="s">
        <v>289</v>
      </c>
      <c r="B109" s="191" t="s">
        <v>34</v>
      </c>
      <c r="C109" s="191"/>
      <c r="D109" s="191"/>
      <c r="E109" s="191"/>
      <c r="F109" s="191"/>
      <c r="G109" s="191"/>
    </row>
    <row r="110" spans="1:7" ht="19.25" customHeight="1" x14ac:dyDescent="0.3">
      <c r="A110" s="12">
        <v>1</v>
      </c>
      <c r="B110" s="18" t="s">
        <v>35</v>
      </c>
      <c r="C110" s="89" t="s">
        <v>19</v>
      </c>
      <c r="D110" s="17" t="s">
        <v>10</v>
      </c>
      <c r="E110" s="90">
        <v>7</v>
      </c>
      <c r="F110" s="122"/>
      <c r="G110" s="41">
        <f t="shared" ref="G110:G115" si="13">F110*E110</f>
        <v>0</v>
      </c>
    </row>
    <row r="111" spans="1:7" ht="19.25" customHeight="1" x14ac:dyDescent="0.3">
      <c r="A111" s="12">
        <v>2</v>
      </c>
      <c r="B111" s="18" t="s">
        <v>37</v>
      </c>
      <c r="C111" s="89" t="s">
        <v>36</v>
      </c>
      <c r="D111" s="17" t="s">
        <v>10</v>
      </c>
      <c r="E111" s="90">
        <v>2.8</v>
      </c>
      <c r="F111" s="122"/>
      <c r="G111" s="41">
        <f t="shared" si="13"/>
        <v>0</v>
      </c>
    </row>
    <row r="112" spans="1:7" ht="19.25" customHeight="1" x14ac:dyDescent="0.3">
      <c r="A112" s="12">
        <v>3</v>
      </c>
      <c r="B112" s="18" t="s">
        <v>38</v>
      </c>
      <c r="C112" s="89" t="s">
        <v>23</v>
      </c>
      <c r="D112" s="17" t="s">
        <v>10</v>
      </c>
      <c r="E112" s="90">
        <v>0.5</v>
      </c>
      <c r="F112" s="122"/>
      <c r="G112" s="41">
        <f t="shared" si="13"/>
        <v>0</v>
      </c>
    </row>
    <row r="113" spans="1:7" ht="37.25" customHeight="1" x14ac:dyDescent="0.3">
      <c r="A113" s="12">
        <v>4</v>
      </c>
      <c r="B113" s="18" t="s">
        <v>39</v>
      </c>
      <c r="C113" s="16" t="s">
        <v>24</v>
      </c>
      <c r="D113" s="17" t="s">
        <v>10</v>
      </c>
      <c r="E113" s="90">
        <v>0.1</v>
      </c>
      <c r="F113" s="122"/>
      <c r="G113" s="41">
        <f t="shared" si="13"/>
        <v>0</v>
      </c>
    </row>
    <row r="114" spans="1:7" ht="20" customHeight="1" x14ac:dyDescent="0.3">
      <c r="A114" s="12">
        <v>5</v>
      </c>
      <c r="B114" s="18" t="s">
        <v>40</v>
      </c>
      <c r="C114" s="16" t="s">
        <v>41</v>
      </c>
      <c r="D114" s="17" t="s">
        <v>2</v>
      </c>
      <c r="E114" s="90">
        <v>1.5</v>
      </c>
      <c r="F114" s="122"/>
      <c r="G114" s="41">
        <f t="shared" si="13"/>
        <v>0</v>
      </c>
    </row>
    <row r="115" spans="1:7" ht="20" customHeight="1" x14ac:dyDescent="0.3">
      <c r="A115" s="12">
        <v>6</v>
      </c>
      <c r="B115" s="18" t="s">
        <v>107</v>
      </c>
      <c r="C115" s="16" t="s">
        <v>113</v>
      </c>
      <c r="D115" s="17" t="s">
        <v>11</v>
      </c>
      <c r="E115" s="90">
        <v>2</v>
      </c>
      <c r="F115" s="122"/>
      <c r="G115" s="41">
        <f t="shared" si="13"/>
        <v>0</v>
      </c>
    </row>
    <row r="116" spans="1:7" ht="20" customHeight="1" x14ac:dyDescent="0.3">
      <c r="A116" s="203" t="s">
        <v>365</v>
      </c>
      <c r="B116" s="204"/>
      <c r="C116" s="204"/>
      <c r="D116" s="204"/>
      <c r="E116" s="204"/>
      <c r="F116" s="204"/>
      <c r="G116" s="123">
        <f>SUM(G110:G115)</f>
        <v>0</v>
      </c>
    </row>
    <row r="117" spans="1:7" ht="20" customHeight="1" thickBot="1" x14ac:dyDescent="0.35">
      <c r="A117" s="192" t="s">
        <v>125</v>
      </c>
      <c r="B117" s="193"/>
      <c r="C117" s="193"/>
      <c r="D117" s="202">
        <v>16</v>
      </c>
      <c r="E117" s="202"/>
      <c r="F117" s="202"/>
      <c r="G117" s="202"/>
    </row>
    <row r="118" spans="1:7" ht="36.5" customHeight="1" thickBot="1" x14ac:dyDescent="0.35">
      <c r="A118" s="183" t="s">
        <v>365</v>
      </c>
      <c r="B118" s="184"/>
      <c r="C118" s="184"/>
      <c r="D118" s="124" t="s">
        <v>334</v>
      </c>
      <c r="E118" s="124"/>
      <c r="F118" s="124"/>
      <c r="G118" s="120">
        <f>D117*G116</f>
        <v>0</v>
      </c>
    </row>
    <row r="119" spans="1:7" ht="27" customHeight="1" x14ac:dyDescent="0.3">
      <c r="A119" s="40" t="s">
        <v>126</v>
      </c>
      <c r="B119" s="191" t="s">
        <v>14</v>
      </c>
      <c r="C119" s="191"/>
      <c r="D119" s="191"/>
      <c r="E119" s="191"/>
      <c r="F119" s="191"/>
      <c r="G119" s="191"/>
    </row>
    <row r="120" spans="1:7" ht="237.75" customHeight="1" x14ac:dyDescent="0.3">
      <c r="A120" s="200" t="s">
        <v>344</v>
      </c>
      <c r="B120" s="201"/>
      <c r="C120" s="201"/>
      <c r="D120" s="201"/>
      <c r="E120" s="187" t="s">
        <v>188</v>
      </c>
      <c r="F120" s="187"/>
      <c r="G120" s="187"/>
    </row>
    <row r="121" spans="1:7" ht="35" customHeight="1" x14ac:dyDescent="0.3">
      <c r="A121" s="125" t="s">
        <v>115</v>
      </c>
      <c r="B121" s="15" t="s">
        <v>114</v>
      </c>
      <c r="C121" s="126" t="s">
        <v>187</v>
      </c>
      <c r="D121" s="17" t="s">
        <v>293</v>
      </c>
      <c r="E121" s="127">
        <v>5247</v>
      </c>
      <c r="F121" s="128"/>
      <c r="G121" s="128">
        <f>F121*E121</f>
        <v>0</v>
      </c>
    </row>
    <row r="122" spans="1:7" ht="35" customHeight="1" x14ac:dyDescent="0.3">
      <c r="A122" s="125" t="s">
        <v>116</v>
      </c>
      <c r="B122" s="129" t="s">
        <v>83</v>
      </c>
      <c r="C122" s="79" t="s">
        <v>82</v>
      </c>
      <c r="D122" s="17" t="s">
        <v>293</v>
      </c>
      <c r="E122" s="127">
        <f>E121</f>
        <v>5247</v>
      </c>
      <c r="F122" s="128"/>
      <c r="G122" s="128">
        <f>F122*E122</f>
        <v>0</v>
      </c>
    </row>
    <row r="123" spans="1:7" ht="35" customHeight="1" x14ac:dyDescent="0.3">
      <c r="A123" s="125" t="s">
        <v>308</v>
      </c>
      <c r="B123" s="15" t="s">
        <v>305</v>
      </c>
      <c r="C123" s="126" t="s">
        <v>307</v>
      </c>
      <c r="D123" s="17" t="s">
        <v>293</v>
      </c>
      <c r="E123" s="127">
        <f>830*0.5</f>
        <v>415</v>
      </c>
      <c r="F123" s="128"/>
      <c r="G123" s="128">
        <f>F123*E123</f>
        <v>0</v>
      </c>
    </row>
    <row r="124" spans="1:7" ht="35" customHeight="1" thickBot="1" x14ac:dyDescent="0.35">
      <c r="A124" s="130" t="s">
        <v>309</v>
      </c>
      <c r="B124" s="131" t="s">
        <v>306</v>
      </c>
      <c r="C124" s="132" t="s">
        <v>82</v>
      </c>
      <c r="D124" s="45" t="s">
        <v>293</v>
      </c>
      <c r="E124" s="133">
        <f>830*0.5</f>
        <v>415</v>
      </c>
      <c r="F124" s="134"/>
      <c r="G124" s="134">
        <f>F124*E124</f>
        <v>0</v>
      </c>
    </row>
    <row r="125" spans="1:7" ht="39.5" customHeight="1" thickBot="1" x14ac:dyDescent="0.35">
      <c r="A125" s="183" t="s">
        <v>366</v>
      </c>
      <c r="B125" s="184"/>
      <c r="C125" s="184"/>
      <c r="D125" s="184"/>
      <c r="E125" s="184"/>
      <c r="F125" s="184"/>
      <c r="G125" s="120">
        <f>SUM(G121:G124)</f>
        <v>0</v>
      </c>
    </row>
    <row r="126" spans="1:7" ht="23" customHeight="1" x14ac:dyDescent="0.3">
      <c r="A126" s="40" t="s">
        <v>127</v>
      </c>
      <c r="B126" s="191" t="s">
        <v>16</v>
      </c>
      <c r="C126" s="191"/>
      <c r="D126" s="191"/>
      <c r="E126" s="191"/>
      <c r="F126" s="191"/>
      <c r="G126" s="191"/>
    </row>
    <row r="127" spans="1:7" ht="45.65" customHeight="1" x14ac:dyDescent="0.3">
      <c r="A127" s="135">
        <v>1</v>
      </c>
      <c r="B127" s="136" t="s">
        <v>132</v>
      </c>
      <c r="C127" s="137" t="s">
        <v>133</v>
      </c>
      <c r="D127" s="104" t="s">
        <v>4</v>
      </c>
      <c r="E127" s="90">
        <v>1485</v>
      </c>
      <c r="F127" s="91"/>
      <c r="G127" s="91">
        <f>F127*E127</f>
        <v>0</v>
      </c>
    </row>
    <row r="128" spans="1:7" ht="51" customHeight="1" x14ac:dyDescent="0.3">
      <c r="A128" s="77">
        <f t="shared" ref="A128:A166" si="14">A127+1</f>
        <v>2</v>
      </c>
      <c r="B128" s="138" t="s">
        <v>42</v>
      </c>
      <c r="C128" s="139" t="s">
        <v>43</v>
      </c>
      <c r="D128" s="104" t="s">
        <v>4</v>
      </c>
      <c r="E128" s="90">
        <v>3688</v>
      </c>
      <c r="F128" s="93"/>
      <c r="G128" s="41">
        <f>F128*E128</f>
        <v>0</v>
      </c>
    </row>
    <row r="129" spans="1:7" ht="51" customHeight="1" x14ac:dyDescent="0.3">
      <c r="A129" s="77">
        <f t="shared" si="14"/>
        <v>3</v>
      </c>
      <c r="B129" s="138" t="s">
        <v>44</v>
      </c>
      <c r="C129" s="139" t="s">
        <v>45</v>
      </c>
      <c r="D129" s="104" t="s">
        <v>4</v>
      </c>
      <c r="E129" s="90">
        <v>4473</v>
      </c>
      <c r="F129" s="93"/>
      <c r="G129" s="41">
        <f t="shared" ref="G129:G166" si="15">F129*E129</f>
        <v>0</v>
      </c>
    </row>
    <row r="130" spans="1:7" ht="51" customHeight="1" x14ac:dyDescent="0.3">
      <c r="A130" s="77">
        <f t="shared" si="14"/>
        <v>4</v>
      </c>
      <c r="B130" s="140" t="s">
        <v>226</v>
      </c>
      <c r="C130" s="139" t="s">
        <v>221</v>
      </c>
      <c r="D130" s="104" t="s">
        <v>4</v>
      </c>
      <c r="E130" s="90">
        <v>1755</v>
      </c>
      <c r="F130" s="93"/>
      <c r="G130" s="41">
        <f t="shared" si="15"/>
        <v>0</v>
      </c>
    </row>
    <row r="131" spans="1:7" ht="51" customHeight="1" x14ac:dyDescent="0.3">
      <c r="A131" s="77">
        <f t="shared" si="14"/>
        <v>5</v>
      </c>
      <c r="B131" s="140" t="s">
        <v>312</v>
      </c>
      <c r="C131" s="139" t="s">
        <v>313</v>
      </c>
      <c r="D131" s="104" t="s">
        <v>4</v>
      </c>
      <c r="E131" s="90">
        <v>105</v>
      </c>
      <c r="F131" s="93"/>
      <c r="G131" s="41">
        <f t="shared" si="15"/>
        <v>0</v>
      </c>
    </row>
    <row r="132" spans="1:7" ht="51" customHeight="1" x14ac:dyDescent="0.3">
      <c r="A132" s="77">
        <f t="shared" si="14"/>
        <v>6</v>
      </c>
      <c r="B132" s="138" t="s">
        <v>310</v>
      </c>
      <c r="C132" s="139" t="s">
        <v>311</v>
      </c>
      <c r="D132" s="104" t="s">
        <v>4</v>
      </c>
      <c r="E132" s="90">
        <v>751</v>
      </c>
      <c r="F132" s="93"/>
      <c r="G132" s="41">
        <f t="shared" si="15"/>
        <v>0</v>
      </c>
    </row>
    <row r="133" spans="1:7" ht="51" customHeight="1" x14ac:dyDescent="0.3">
      <c r="A133" s="77">
        <f t="shared" si="14"/>
        <v>7</v>
      </c>
      <c r="B133" s="138" t="s">
        <v>239</v>
      </c>
      <c r="C133" s="89" t="s">
        <v>238</v>
      </c>
      <c r="D133" s="103" t="s">
        <v>2</v>
      </c>
      <c r="E133" s="90">
        <v>3</v>
      </c>
      <c r="F133" s="93"/>
      <c r="G133" s="41">
        <f t="shared" si="15"/>
        <v>0</v>
      </c>
    </row>
    <row r="134" spans="1:7" ht="34.25" customHeight="1" x14ac:dyDescent="0.3">
      <c r="A134" s="77">
        <f t="shared" si="14"/>
        <v>8</v>
      </c>
      <c r="B134" s="138" t="s">
        <v>189</v>
      </c>
      <c r="C134" s="89" t="s">
        <v>46</v>
      </c>
      <c r="D134" s="103" t="s">
        <v>2</v>
      </c>
      <c r="E134" s="92">
        <v>28</v>
      </c>
      <c r="F134" s="93"/>
      <c r="G134" s="41">
        <f t="shared" si="15"/>
        <v>0</v>
      </c>
    </row>
    <row r="135" spans="1:7" ht="34.25" customHeight="1" x14ac:dyDescent="0.3">
      <c r="A135" s="77">
        <f t="shared" si="14"/>
        <v>9</v>
      </c>
      <c r="B135" s="138" t="s">
        <v>190</v>
      </c>
      <c r="C135" s="89" t="s">
        <v>47</v>
      </c>
      <c r="D135" s="103" t="s">
        <v>2</v>
      </c>
      <c r="E135" s="92">
        <v>34</v>
      </c>
      <c r="F135" s="93"/>
      <c r="G135" s="41">
        <f t="shared" si="15"/>
        <v>0</v>
      </c>
    </row>
    <row r="136" spans="1:7" ht="34.25" customHeight="1" x14ac:dyDescent="0.3">
      <c r="A136" s="77">
        <f t="shared" si="14"/>
        <v>10</v>
      </c>
      <c r="B136" s="138" t="s">
        <v>202</v>
      </c>
      <c r="C136" s="89" t="s">
        <v>201</v>
      </c>
      <c r="D136" s="103" t="s">
        <v>2</v>
      </c>
      <c r="E136" s="92">
        <v>14</v>
      </c>
      <c r="F136" s="93"/>
      <c r="G136" s="41">
        <f t="shared" si="15"/>
        <v>0</v>
      </c>
    </row>
    <row r="137" spans="1:7" ht="34.25" customHeight="1" x14ac:dyDescent="0.3">
      <c r="A137" s="77">
        <f t="shared" si="14"/>
        <v>11</v>
      </c>
      <c r="B137" s="138" t="s">
        <v>314</v>
      </c>
      <c r="C137" s="89" t="s">
        <v>315</v>
      </c>
      <c r="D137" s="104" t="s">
        <v>2</v>
      </c>
      <c r="E137" s="92">
        <v>1</v>
      </c>
      <c r="F137" s="93"/>
      <c r="G137" s="41">
        <f t="shared" si="15"/>
        <v>0</v>
      </c>
    </row>
    <row r="138" spans="1:7" ht="20.5" customHeight="1" x14ac:dyDescent="0.3">
      <c r="A138" s="77">
        <f t="shared" si="14"/>
        <v>12</v>
      </c>
      <c r="B138" s="138" t="s">
        <v>204</v>
      </c>
      <c r="C138" s="89" t="s">
        <v>203</v>
      </c>
      <c r="D138" s="104" t="s">
        <v>2</v>
      </c>
      <c r="E138" s="92">
        <v>2</v>
      </c>
      <c r="F138" s="93"/>
      <c r="G138" s="41">
        <f t="shared" si="15"/>
        <v>0</v>
      </c>
    </row>
    <row r="139" spans="1:7" ht="20.5" customHeight="1" x14ac:dyDescent="0.3">
      <c r="A139" s="77">
        <f t="shared" si="14"/>
        <v>13</v>
      </c>
      <c r="B139" s="138" t="s">
        <v>179</v>
      </c>
      <c r="C139" s="89" t="s">
        <v>48</v>
      </c>
      <c r="D139" s="104" t="s">
        <v>2</v>
      </c>
      <c r="E139" s="92">
        <v>4</v>
      </c>
      <c r="F139" s="93"/>
      <c r="G139" s="41">
        <f t="shared" si="15"/>
        <v>0</v>
      </c>
    </row>
    <row r="140" spans="1:7" ht="20.5" customHeight="1" x14ac:dyDescent="0.3">
      <c r="A140" s="77">
        <f t="shared" si="14"/>
        <v>14</v>
      </c>
      <c r="B140" s="138" t="s">
        <v>180</v>
      </c>
      <c r="C140" s="89" t="s">
        <v>49</v>
      </c>
      <c r="D140" s="104" t="s">
        <v>2</v>
      </c>
      <c r="E140" s="92">
        <v>3</v>
      </c>
      <c r="F140" s="93"/>
      <c r="G140" s="41">
        <f t="shared" si="15"/>
        <v>0</v>
      </c>
    </row>
    <row r="141" spans="1:7" ht="20.5" customHeight="1" x14ac:dyDescent="0.3">
      <c r="A141" s="77">
        <f t="shared" si="14"/>
        <v>15</v>
      </c>
      <c r="B141" s="138" t="s">
        <v>181</v>
      </c>
      <c r="C141" s="89" t="s">
        <v>177</v>
      </c>
      <c r="D141" s="104" t="s">
        <v>2</v>
      </c>
      <c r="E141" s="92">
        <v>3</v>
      </c>
      <c r="F141" s="93"/>
      <c r="G141" s="41">
        <f t="shared" si="15"/>
        <v>0</v>
      </c>
    </row>
    <row r="142" spans="1:7" ht="20.5" customHeight="1" x14ac:dyDescent="0.3">
      <c r="A142" s="77">
        <f t="shared" si="14"/>
        <v>16</v>
      </c>
      <c r="B142" s="138" t="s">
        <v>182</v>
      </c>
      <c r="C142" s="89" t="s">
        <v>178</v>
      </c>
      <c r="D142" s="104" t="s">
        <v>2</v>
      </c>
      <c r="E142" s="92">
        <v>3</v>
      </c>
      <c r="F142" s="93"/>
      <c r="G142" s="41">
        <f t="shared" si="15"/>
        <v>0</v>
      </c>
    </row>
    <row r="143" spans="1:7" ht="20.5" customHeight="1" x14ac:dyDescent="0.3">
      <c r="A143" s="77">
        <f t="shared" si="14"/>
        <v>17</v>
      </c>
      <c r="B143" s="138" t="s">
        <v>183</v>
      </c>
      <c r="C143" s="89" t="s">
        <v>50</v>
      </c>
      <c r="D143" s="104" t="s">
        <v>2</v>
      </c>
      <c r="E143" s="92">
        <v>3</v>
      </c>
      <c r="F143" s="93"/>
      <c r="G143" s="41">
        <f t="shared" si="15"/>
        <v>0</v>
      </c>
    </row>
    <row r="144" spans="1:7" ht="20.5" customHeight="1" x14ac:dyDescent="0.3">
      <c r="A144" s="77">
        <f t="shared" si="14"/>
        <v>18</v>
      </c>
      <c r="B144" s="138" t="s">
        <v>206</v>
      </c>
      <c r="C144" s="89" t="s">
        <v>205</v>
      </c>
      <c r="D144" s="104" t="s">
        <v>2</v>
      </c>
      <c r="E144" s="92">
        <v>5</v>
      </c>
      <c r="F144" s="93"/>
      <c r="G144" s="41">
        <f t="shared" si="15"/>
        <v>0</v>
      </c>
    </row>
    <row r="145" spans="1:7" ht="20.5" customHeight="1" x14ac:dyDescent="0.3">
      <c r="A145" s="77">
        <f t="shared" si="14"/>
        <v>19</v>
      </c>
      <c r="B145" s="138" t="s">
        <v>208</v>
      </c>
      <c r="C145" s="89" t="s">
        <v>207</v>
      </c>
      <c r="D145" s="104" t="s">
        <v>2</v>
      </c>
      <c r="E145" s="92">
        <v>4</v>
      </c>
      <c r="F145" s="93"/>
      <c r="G145" s="41">
        <f t="shared" si="15"/>
        <v>0</v>
      </c>
    </row>
    <row r="146" spans="1:7" ht="20.5" customHeight="1" x14ac:dyDescent="0.3">
      <c r="A146" s="77">
        <f t="shared" si="14"/>
        <v>20</v>
      </c>
      <c r="B146" s="138" t="s">
        <v>210</v>
      </c>
      <c r="C146" s="89" t="s">
        <v>209</v>
      </c>
      <c r="D146" s="104" t="s">
        <v>2</v>
      </c>
      <c r="E146" s="92">
        <v>6</v>
      </c>
      <c r="F146" s="93"/>
      <c r="G146" s="41">
        <f t="shared" si="15"/>
        <v>0</v>
      </c>
    </row>
    <row r="147" spans="1:7" ht="20.5" customHeight="1" x14ac:dyDescent="0.3">
      <c r="A147" s="77">
        <f t="shared" si="14"/>
        <v>21</v>
      </c>
      <c r="B147" s="138" t="s">
        <v>325</v>
      </c>
      <c r="C147" s="89" t="s">
        <v>324</v>
      </c>
      <c r="D147" s="104" t="s">
        <v>2</v>
      </c>
      <c r="E147" s="92">
        <v>2</v>
      </c>
      <c r="F147" s="93"/>
      <c r="G147" s="41">
        <f t="shared" si="15"/>
        <v>0</v>
      </c>
    </row>
    <row r="148" spans="1:7" ht="20.5" customHeight="1" x14ac:dyDescent="0.3">
      <c r="A148" s="77">
        <f t="shared" si="14"/>
        <v>22</v>
      </c>
      <c r="B148" s="138" t="s">
        <v>212</v>
      </c>
      <c r="C148" s="89" t="s">
        <v>211</v>
      </c>
      <c r="D148" s="104" t="s">
        <v>2</v>
      </c>
      <c r="E148" s="92">
        <v>1</v>
      </c>
      <c r="F148" s="93"/>
      <c r="G148" s="41">
        <f t="shared" si="15"/>
        <v>0</v>
      </c>
    </row>
    <row r="149" spans="1:7" ht="20.5" customHeight="1" x14ac:dyDescent="0.3">
      <c r="A149" s="77">
        <f t="shared" si="14"/>
        <v>23</v>
      </c>
      <c r="B149" s="138" t="s">
        <v>317</v>
      </c>
      <c r="C149" s="89" t="s">
        <v>316</v>
      </c>
      <c r="D149" s="104" t="s">
        <v>2</v>
      </c>
      <c r="E149" s="92">
        <v>2</v>
      </c>
      <c r="F149" s="93"/>
      <c r="G149" s="41">
        <f t="shared" si="15"/>
        <v>0</v>
      </c>
    </row>
    <row r="150" spans="1:7" ht="20.5" customHeight="1" x14ac:dyDescent="0.3">
      <c r="A150" s="77">
        <f t="shared" si="14"/>
        <v>24</v>
      </c>
      <c r="B150" s="138" t="s">
        <v>319</v>
      </c>
      <c r="C150" s="89" t="s">
        <v>318</v>
      </c>
      <c r="D150" s="104" t="s">
        <v>2</v>
      </c>
      <c r="E150" s="92">
        <v>1</v>
      </c>
      <c r="F150" s="93"/>
      <c r="G150" s="41">
        <f t="shared" si="15"/>
        <v>0</v>
      </c>
    </row>
    <row r="151" spans="1:7" ht="20.5" customHeight="1" x14ac:dyDescent="0.3">
      <c r="A151" s="77">
        <f t="shared" si="14"/>
        <v>25</v>
      </c>
      <c r="B151" s="138" t="s">
        <v>321</v>
      </c>
      <c r="C151" s="89" t="s">
        <v>320</v>
      </c>
      <c r="D151" s="104" t="s">
        <v>2</v>
      </c>
      <c r="E151" s="92">
        <v>1</v>
      </c>
      <c r="F151" s="93"/>
      <c r="G151" s="41">
        <f t="shared" si="15"/>
        <v>0</v>
      </c>
    </row>
    <row r="152" spans="1:7" ht="20.5" customHeight="1" x14ac:dyDescent="0.3">
      <c r="A152" s="77">
        <f t="shared" si="14"/>
        <v>26</v>
      </c>
      <c r="B152" s="138" t="s">
        <v>323</v>
      </c>
      <c r="C152" s="89" t="s">
        <v>322</v>
      </c>
      <c r="D152" s="104" t="s">
        <v>2</v>
      </c>
      <c r="E152" s="92">
        <v>2</v>
      </c>
      <c r="F152" s="93"/>
      <c r="G152" s="41">
        <f t="shared" si="15"/>
        <v>0</v>
      </c>
    </row>
    <row r="153" spans="1:7" ht="20.5" customHeight="1" x14ac:dyDescent="0.3">
      <c r="A153" s="77">
        <f t="shared" si="14"/>
        <v>27</v>
      </c>
      <c r="B153" s="138" t="s">
        <v>241</v>
      </c>
      <c r="C153" s="137" t="s">
        <v>240</v>
      </c>
      <c r="D153" s="104" t="s">
        <v>2</v>
      </c>
      <c r="E153" s="92">
        <v>1</v>
      </c>
      <c r="F153" s="93"/>
      <c r="G153" s="41">
        <f t="shared" si="15"/>
        <v>0</v>
      </c>
    </row>
    <row r="154" spans="1:7" ht="29.5" customHeight="1" x14ac:dyDescent="0.3">
      <c r="A154" s="77">
        <f t="shared" si="14"/>
        <v>28</v>
      </c>
      <c r="B154" s="138" t="s">
        <v>51</v>
      </c>
      <c r="C154" s="137" t="s">
        <v>52</v>
      </c>
      <c r="D154" s="104" t="s">
        <v>2</v>
      </c>
      <c r="E154" s="92">
        <v>5</v>
      </c>
      <c r="F154" s="93"/>
      <c r="G154" s="41">
        <f t="shared" si="15"/>
        <v>0</v>
      </c>
    </row>
    <row r="155" spans="1:7" ht="29.5" customHeight="1" x14ac:dyDescent="0.3">
      <c r="A155" s="77">
        <f t="shared" si="14"/>
        <v>29</v>
      </c>
      <c r="B155" s="138" t="s">
        <v>245</v>
      </c>
      <c r="C155" s="137" t="s">
        <v>244</v>
      </c>
      <c r="D155" s="104" t="s">
        <v>2</v>
      </c>
      <c r="E155" s="92">
        <v>13</v>
      </c>
      <c r="F155" s="93"/>
      <c r="G155" s="41">
        <f t="shared" si="15"/>
        <v>0</v>
      </c>
    </row>
    <row r="156" spans="1:7" ht="33" customHeight="1" x14ac:dyDescent="0.3">
      <c r="A156" s="77">
        <f t="shared" si="14"/>
        <v>30</v>
      </c>
      <c r="B156" s="138" t="s">
        <v>214</v>
      </c>
      <c r="C156" s="137" t="s">
        <v>213</v>
      </c>
      <c r="D156" s="104" t="s">
        <v>2</v>
      </c>
      <c r="E156" s="92">
        <v>4</v>
      </c>
      <c r="F156" s="93"/>
      <c r="G156" s="41">
        <f t="shared" si="15"/>
        <v>0</v>
      </c>
    </row>
    <row r="157" spans="1:7" ht="33" customHeight="1" x14ac:dyDescent="0.3">
      <c r="A157" s="77">
        <f t="shared" si="14"/>
        <v>31</v>
      </c>
      <c r="B157" s="138" t="s">
        <v>327</v>
      </c>
      <c r="C157" s="137" t="s">
        <v>326</v>
      </c>
      <c r="D157" s="104" t="s">
        <v>2</v>
      </c>
      <c r="E157" s="92">
        <v>4</v>
      </c>
      <c r="F157" s="93"/>
      <c r="G157" s="41">
        <f t="shared" si="15"/>
        <v>0</v>
      </c>
    </row>
    <row r="158" spans="1:7" ht="20.5" customHeight="1" x14ac:dyDescent="0.3">
      <c r="A158" s="77">
        <f t="shared" si="14"/>
        <v>32</v>
      </c>
      <c r="B158" s="138" t="s">
        <v>217</v>
      </c>
      <c r="C158" s="89" t="s">
        <v>216</v>
      </c>
      <c r="D158" s="104" t="s">
        <v>2</v>
      </c>
      <c r="E158" s="92">
        <v>26</v>
      </c>
      <c r="F158" s="93"/>
      <c r="G158" s="41">
        <f t="shared" si="15"/>
        <v>0</v>
      </c>
    </row>
    <row r="159" spans="1:7" ht="20.5" customHeight="1" x14ac:dyDescent="0.3">
      <c r="A159" s="77">
        <f t="shared" si="14"/>
        <v>33</v>
      </c>
      <c r="B159" s="138" t="s">
        <v>243</v>
      </c>
      <c r="C159" s="89" t="s">
        <v>242</v>
      </c>
      <c r="D159" s="104" t="s">
        <v>2</v>
      </c>
      <c r="E159" s="92">
        <v>10</v>
      </c>
      <c r="F159" s="93"/>
      <c r="G159" s="41">
        <f t="shared" si="15"/>
        <v>0</v>
      </c>
    </row>
    <row r="160" spans="1:7" ht="20.5" customHeight="1" x14ac:dyDescent="0.3">
      <c r="A160" s="77">
        <f t="shared" si="14"/>
        <v>34</v>
      </c>
      <c r="B160" s="138" t="s">
        <v>247</v>
      </c>
      <c r="C160" s="89" t="s">
        <v>246</v>
      </c>
      <c r="D160" s="104" t="s">
        <v>2</v>
      </c>
      <c r="E160" s="92">
        <v>3</v>
      </c>
      <c r="F160" s="93"/>
      <c r="G160" s="41">
        <f t="shared" si="15"/>
        <v>0</v>
      </c>
    </row>
    <row r="161" spans="1:7" ht="20.5" customHeight="1" x14ac:dyDescent="0.3">
      <c r="A161" s="77">
        <f t="shared" si="14"/>
        <v>35</v>
      </c>
      <c r="B161" s="138" t="s">
        <v>194</v>
      </c>
      <c r="C161" s="89" t="s">
        <v>193</v>
      </c>
      <c r="D161" s="104" t="s">
        <v>2</v>
      </c>
      <c r="E161" s="92">
        <v>3</v>
      </c>
      <c r="F161" s="93"/>
      <c r="G161" s="41">
        <f t="shared" si="15"/>
        <v>0</v>
      </c>
    </row>
    <row r="162" spans="1:7" ht="20.5" customHeight="1" x14ac:dyDescent="0.3">
      <c r="A162" s="77">
        <f t="shared" si="14"/>
        <v>36</v>
      </c>
      <c r="B162" s="138" t="s">
        <v>53</v>
      </c>
      <c r="C162" s="89" t="s">
        <v>54</v>
      </c>
      <c r="D162" s="104" t="s">
        <v>2</v>
      </c>
      <c r="E162" s="92">
        <v>2</v>
      </c>
      <c r="F162" s="93"/>
      <c r="G162" s="41">
        <f t="shared" si="15"/>
        <v>0</v>
      </c>
    </row>
    <row r="163" spans="1:7" ht="20.5" customHeight="1" x14ac:dyDescent="0.3">
      <c r="A163" s="77">
        <f t="shared" si="14"/>
        <v>37</v>
      </c>
      <c r="B163" s="138" t="s">
        <v>55</v>
      </c>
      <c r="C163" s="89" t="s">
        <v>56</v>
      </c>
      <c r="D163" s="104" t="s">
        <v>2</v>
      </c>
      <c r="E163" s="92">
        <v>2</v>
      </c>
      <c r="F163" s="93"/>
      <c r="G163" s="41">
        <f t="shared" si="15"/>
        <v>0</v>
      </c>
    </row>
    <row r="164" spans="1:7" ht="20.5" customHeight="1" x14ac:dyDescent="0.3">
      <c r="A164" s="77">
        <f t="shared" si="14"/>
        <v>38</v>
      </c>
      <c r="B164" s="138" t="s">
        <v>185</v>
      </c>
      <c r="C164" s="89" t="s">
        <v>184</v>
      </c>
      <c r="D164" s="104" t="s">
        <v>2</v>
      </c>
      <c r="E164" s="92">
        <v>17</v>
      </c>
      <c r="F164" s="93"/>
      <c r="G164" s="41">
        <f t="shared" si="15"/>
        <v>0</v>
      </c>
    </row>
    <row r="165" spans="1:7" ht="20.5" customHeight="1" x14ac:dyDescent="0.3">
      <c r="A165" s="77">
        <f t="shared" si="14"/>
        <v>39</v>
      </c>
      <c r="B165" s="138" t="s">
        <v>219</v>
      </c>
      <c r="C165" s="89" t="s">
        <v>218</v>
      </c>
      <c r="D165" s="104" t="s">
        <v>2</v>
      </c>
      <c r="E165" s="92">
        <v>7</v>
      </c>
      <c r="F165" s="93"/>
      <c r="G165" s="41">
        <f t="shared" si="15"/>
        <v>0</v>
      </c>
    </row>
    <row r="166" spans="1:7" ht="66.650000000000006" customHeight="1" thickBot="1" x14ac:dyDescent="0.35">
      <c r="A166" s="77">
        <f t="shared" si="14"/>
        <v>40</v>
      </c>
      <c r="B166" s="141" t="s">
        <v>57</v>
      </c>
      <c r="C166" s="44" t="s">
        <v>124</v>
      </c>
      <c r="D166" s="105" t="s">
        <v>15</v>
      </c>
      <c r="E166" s="95">
        <v>1</v>
      </c>
      <c r="F166" s="96"/>
      <c r="G166" s="87">
        <f t="shared" si="15"/>
        <v>0</v>
      </c>
    </row>
    <row r="167" spans="1:7" ht="32.5" customHeight="1" thickBot="1" x14ac:dyDescent="0.35">
      <c r="A167" s="183" t="s">
        <v>367</v>
      </c>
      <c r="B167" s="184"/>
      <c r="C167" s="184"/>
      <c r="D167" s="184"/>
      <c r="E167" s="184"/>
      <c r="F167" s="184"/>
      <c r="G167" s="120">
        <f>SUM(G127:G166)</f>
        <v>0</v>
      </c>
    </row>
    <row r="168" spans="1:7" ht="25.25" customHeight="1" x14ac:dyDescent="0.3">
      <c r="A168" s="40" t="s">
        <v>128</v>
      </c>
      <c r="B168" s="191" t="s">
        <v>84</v>
      </c>
      <c r="C168" s="191"/>
      <c r="D168" s="191"/>
      <c r="E168" s="191"/>
      <c r="F168" s="191"/>
      <c r="G168" s="191"/>
    </row>
    <row r="169" spans="1:7" ht="25.25" customHeight="1" x14ac:dyDescent="0.3">
      <c r="A169" s="77">
        <v>1</v>
      </c>
      <c r="B169" s="138" t="s">
        <v>62</v>
      </c>
      <c r="C169" s="142" t="s">
        <v>63</v>
      </c>
      <c r="D169" s="103" t="s">
        <v>10</v>
      </c>
      <c r="E169" s="143">
        <v>0.5</v>
      </c>
      <c r="F169" s="122"/>
      <c r="G169" s="122">
        <f>F169*E169</f>
        <v>0</v>
      </c>
    </row>
    <row r="170" spans="1:7" ht="25.25" customHeight="1" x14ac:dyDescent="0.3">
      <c r="A170" s="77">
        <f>A169+1</f>
        <v>2</v>
      </c>
      <c r="B170" s="138" t="s">
        <v>61</v>
      </c>
      <c r="C170" s="142" t="s">
        <v>58</v>
      </c>
      <c r="D170" s="103" t="s">
        <v>10</v>
      </c>
      <c r="E170" s="143">
        <v>1</v>
      </c>
      <c r="F170" s="91"/>
      <c r="G170" s="91">
        <f>F170*E170</f>
        <v>0</v>
      </c>
    </row>
    <row r="171" spans="1:7" ht="25.25" customHeight="1" x14ac:dyDescent="0.3">
      <c r="A171" s="77">
        <f t="shared" ref="A171:A173" si="16">A170+1</f>
        <v>3</v>
      </c>
      <c r="B171" s="138" t="s">
        <v>59</v>
      </c>
      <c r="C171" s="142" t="s">
        <v>60</v>
      </c>
      <c r="D171" s="103" t="s">
        <v>10</v>
      </c>
      <c r="E171" s="143">
        <v>0.4</v>
      </c>
      <c r="F171" s="91"/>
      <c r="G171" s="91">
        <f>F171*E171</f>
        <v>0</v>
      </c>
    </row>
    <row r="172" spans="1:7" ht="138" customHeight="1" x14ac:dyDescent="0.3">
      <c r="A172" s="77">
        <f t="shared" si="16"/>
        <v>4</v>
      </c>
      <c r="B172" s="138" t="s">
        <v>215</v>
      </c>
      <c r="C172" s="144" t="s">
        <v>148</v>
      </c>
      <c r="D172" s="145" t="s">
        <v>76</v>
      </c>
      <c r="E172" s="146">
        <v>1</v>
      </c>
      <c r="F172" s="147"/>
      <c r="G172" s="91">
        <f>F172*E172</f>
        <v>0</v>
      </c>
    </row>
    <row r="173" spans="1:7" ht="26" customHeight="1" x14ac:dyDescent="0.3">
      <c r="A173" s="77">
        <f t="shared" si="16"/>
        <v>5</v>
      </c>
      <c r="B173" s="138" t="s">
        <v>85</v>
      </c>
      <c r="C173" s="144" t="s">
        <v>86</v>
      </c>
      <c r="D173" s="145" t="s">
        <v>7</v>
      </c>
      <c r="E173" s="146">
        <v>1</v>
      </c>
      <c r="F173" s="147"/>
      <c r="G173" s="91">
        <f>F173*E173</f>
        <v>0</v>
      </c>
    </row>
    <row r="174" spans="1:7" ht="26" customHeight="1" x14ac:dyDescent="0.3">
      <c r="A174" s="148"/>
      <c r="B174" s="197" t="s">
        <v>123</v>
      </c>
      <c r="C174" s="197"/>
      <c r="D174" s="149"/>
      <c r="E174" s="150" t="s">
        <v>334</v>
      </c>
      <c r="F174" s="150"/>
      <c r="G174" s="151">
        <f>SUM(G169:G173)</f>
        <v>0</v>
      </c>
    </row>
    <row r="175" spans="1:7" ht="26" customHeight="1" thickBot="1" x14ac:dyDescent="0.35">
      <c r="A175" s="152"/>
      <c r="B175" s="153" t="s">
        <v>220</v>
      </c>
      <c r="C175" s="154"/>
      <c r="D175" s="155">
        <v>338</v>
      </c>
      <c r="E175" s="155"/>
      <c r="F175" s="155"/>
      <c r="G175" s="155"/>
    </row>
    <row r="176" spans="1:7" ht="40" customHeight="1" thickBot="1" x14ac:dyDescent="0.35">
      <c r="A176" s="156"/>
      <c r="B176" s="157" t="s">
        <v>122</v>
      </c>
      <c r="C176" s="158"/>
      <c r="D176" s="124">
        <v>0</v>
      </c>
      <c r="E176" s="124"/>
      <c r="F176" s="159"/>
      <c r="G176" s="120">
        <f>G174*D175</f>
        <v>0</v>
      </c>
    </row>
    <row r="177" spans="1:7" ht="26" customHeight="1" thickBot="1" x14ac:dyDescent="0.35">
      <c r="A177" s="160" t="s">
        <v>4</v>
      </c>
      <c r="B177" s="161" t="s">
        <v>149</v>
      </c>
      <c r="C177" s="162" t="s">
        <v>150</v>
      </c>
      <c r="D177" s="163" t="s">
        <v>151</v>
      </c>
      <c r="E177" s="164">
        <v>1</v>
      </c>
      <c r="F177" s="165"/>
      <c r="G177" s="166"/>
    </row>
    <row r="178" spans="1:7" ht="26.5" customHeight="1" thickBot="1" x14ac:dyDescent="0.35">
      <c r="A178" s="195" t="s">
        <v>358</v>
      </c>
      <c r="B178" s="196"/>
      <c r="C178" s="196"/>
      <c r="D178" s="196"/>
      <c r="E178" s="196"/>
      <c r="F178" s="196"/>
      <c r="G178" s="167">
        <f>G177+G176+G167+G125+G118+G108+G99+G83+G63+G48+G31+G18+G7</f>
        <v>0</v>
      </c>
    </row>
    <row r="179" spans="1:7" ht="15.75" customHeight="1" x14ac:dyDescent="0.3">
      <c r="A179" s="168"/>
      <c r="B179" s="29"/>
      <c r="C179" s="169"/>
      <c r="D179" s="170"/>
      <c r="E179" s="171"/>
      <c r="F179" s="29"/>
      <c r="G179" s="29"/>
    </row>
    <row r="180" spans="1:7" ht="15.75" customHeight="1" x14ac:dyDescent="0.3">
      <c r="A180" s="178" t="s">
        <v>348</v>
      </c>
      <c r="B180" s="178"/>
      <c r="C180" s="169"/>
      <c r="D180" s="170"/>
      <c r="E180" s="171"/>
      <c r="F180" s="29"/>
      <c r="G180" s="29"/>
    </row>
    <row r="181" spans="1:7" ht="6" customHeight="1" x14ac:dyDescent="0.3">
      <c r="A181" s="168"/>
      <c r="B181" s="29"/>
      <c r="C181" s="169"/>
      <c r="D181" s="170"/>
      <c r="E181" s="171"/>
      <c r="F181" s="29"/>
      <c r="G181" s="29"/>
    </row>
    <row r="182" spans="1:7" ht="15.75" customHeight="1" x14ac:dyDescent="0.3">
      <c r="A182" s="168"/>
      <c r="B182" s="179" t="s">
        <v>349</v>
      </c>
      <c r="C182" s="169"/>
      <c r="D182" s="170"/>
      <c r="E182" s="171"/>
      <c r="F182" s="29"/>
      <c r="G182" s="29"/>
    </row>
    <row r="183" spans="1:7" ht="15.75" customHeight="1" x14ac:dyDescent="0.3">
      <c r="A183" s="168"/>
      <c r="B183" s="29"/>
      <c r="C183" s="169"/>
      <c r="D183" s="170"/>
      <c r="E183" s="171"/>
      <c r="F183" s="29"/>
      <c r="G183" s="29"/>
    </row>
    <row r="184" spans="1:7" ht="15.75" customHeight="1" x14ac:dyDescent="0.3">
      <c r="A184" s="168"/>
      <c r="B184" s="179" t="s">
        <v>350</v>
      </c>
      <c r="C184" s="169"/>
      <c r="D184" s="170"/>
      <c r="E184" s="171"/>
      <c r="F184" s="29"/>
      <c r="G184" s="29"/>
    </row>
    <row r="185" spans="1:7" ht="15.75" customHeight="1" x14ac:dyDescent="0.3">
      <c r="A185" s="168"/>
      <c r="B185" s="29"/>
      <c r="C185" s="169"/>
      <c r="D185" s="170"/>
      <c r="E185" s="171"/>
      <c r="F185" s="29"/>
      <c r="G185" s="29"/>
    </row>
    <row r="186" spans="1:7" ht="15.75" customHeight="1" x14ac:dyDescent="0.3">
      <c r="A186" s="168"/>
      <c r="B186" s="179" t="s">
        <v>351</v>
      </c>
      <c r="C186" s="169"/>
      <c r="D186" s="170"/>
      <c r="E186" s="171"/>
      <c r="F186" s="29"/>
      <c r="G186" s="29"/>
    </row>
    <row r="187" spans="1:7" ht="15.75" customHeight="1" x14ac:dyDescent="0.3">
      <c r="A187" s="168"/>
      <c r="B187" s="29"/>
      <c r="C187" s="169"/>
      <c r="D187" s="170"/>
      <c r="E187" s="171"/>
      <c r="F187" s="29"/>
      <c r="G187" s="29"/>
    </row>
    <row r="188" spans="1:7" ht="15.75" customHeight="1" x14ac:dyDescent="0.3">
      <c r="A188" s="168"/>
      <c r="B188" s="179" t="s">
        <v>352</v>
      </c>
      <c r="C188" s="169"/>
      <c r="D188" s="170"/>
      <c r="E188" s="171"/>
      <c r="F188" s="29"/>
      <c r="G188" s="29"/>
    </row>
    <row r="189" spans="1:7" ht="15.75" customHeight="1" x14ac:dyDescent="0.3">
      <c r="A189" s="168"/>
      <c r="B189" s="29"/>
      <c r="C189" s="169"/>
      <c r="D189" s="170"/>
      <c r="E189" s="171"/>
      <c r="F189" s="29"/>
      <c r="G189" s="29"/>
    </row>
    <row r="190" spans="1:7" ht="18.649999999999999" customHeight="1" x14ac:dyDescent="0.5">
      <c r="A190" s="172"/>
      <c r="B190" s="179" t="s">
        <v>353</v>
      </c>
      <c r="C190" s="180"/>
      <c r="D190" s="180"/>
      <c r="E190" s="180"/>
      <c r="F190" s="180"/>
      <c r="G190" s="180"/>
    </row>
    <row r="191" spans="1:7" ht="18.649999999999999" customHeight="1" x14ac:dyDescent="0.5">
      <c r="A191" s="172"/>
      <c r="B191" s="179"/>
      <c r="C191" s="177"/>
      <c r="D191" s="177"/>
      <c r="E191" s="177"/>
      <c r="F191" s="177"/>
      <c r="G191" s="177"/>
    </row>
    <row r="192" spans="1:7" ht="18.649999999999999" customHeight="1" x14ac:dyDescent="0.5">
      <c r="A192" s="172"/>
      <c r="B192" s="179" t="s">
        <v>354</v>
      </c>
      <c r="C192" s="177"/>
      <c r="D192" s="177"/>
      <c r="E192" s="177"/>
      <c r="F192" s="177"/>
      <c r="G192" s="177"/>
    </row>
    <row r="193" spans="1:7" ht="18.649999999999999" customHeight="1" x14ac:dyDescent="0.5">
      <c r="A193" s="172"/>
      <c r="B193" s="179"/>
      <c r="C193" s="177"/>
      <c r="D193" s="177"/>
      <c r="E193" s="177"/>
      <c r="F193" s="177"/>
      <c r="G193" s="177"/>
    </row>
    <row r="194" spans="1:7" ht="22.5" customHeight="1" x14ac:dyDescent="0.5">
      <c r="A194" s="172"/>
      <c r="B194" s="179" t="s">
        <v>355</v>
      </c>
      <c r="C194" s="173"/>
      <c r="D194" s="174"/>
      <c r="E194" s="175"/>
      <c r="F194" s="172"/>
      <c r="G194" s="176"/>
    </row>
    <row r="196" spans="1:7" x14ac:dyDescent="0.3">
      <c r="G196" s="3"/>
    </row>
    <row r="197" spans="1:7" x14ac:dyDescent="0.3">
      <c r="G197" s="3"/>
    </row>
    <row r="198" spans="1:7" x14ac:dyDescent="0.3">
      <c r="F198" s="3"/>
      <c r="G198" s="3"/>
    </row>
    <row r="199" spans="1:7" x14ac:dyDescent="0.3">
      <c r="F199" s="3"/>
      <c r="G199" s="3"/>
    </row>
    <row r="201" spans="1:7" ht="39" customHeight="1" x14ac:dyDescent="0.3">
      <c r="F201" s="6"/>
      <c r="G201" s="7"/>
    </row>
    <row r="202" spans="1:7" ht="39" customHeight="1" x14ac:dyDescent="0.3">
      <c r="F202" s="6"/>
      <c r="G202" s="8"/>
    </row>
    <row r="203" spans="1:7" ht="39" customHeight="1" x14ac:dyDescent="0.35">
      <c r="F203" s="6"/>
      <c r="G203" s="9"/>
    </row>
    <row r="204" spans="1:7" ht="17.5" x14ac:dyDescent="0.35">
      <c r="G204" s="5"/>
    </row>
  </sheetData>
  <sheetProtection selectLockedCells="1" selectUnlockedCells="1"/>
  <mergeCells count="32">
    <mergeCell ref="B174:C174"/>
    <mergeCell ref="B168:G168"/>
    <mergeCell ref="A125:F125"/>
    <mergeCell ref="B126:G126"/>
    <mergeCell ref="A1:G1"/>
    <mergeCell ref="A2:G2"/>
    <mergeCell ref="A120:D120"/>
    <mergeCell ref="D117:G117"/>
    <mergeCell ref="A118:C118"/>
    <mergeCell ref="A99:F99"/>
    <mergeCell ref="B49:G49"/>
    <mergeCell ref="A116:F116"/>
    <mergeCell ref="B108:C108"/>
    <mergeCell ref="B100:G100"/>
    <mergeCell ref="A48:F48"/>
    <mergeCell ref="B119:G119"/>
    <mergeCell ref="C190:G190"/>
    <mergeCell ref="A3:G3"/>
    <mergeCell ref="A4:G4"/>
    <mergeCell ref="A18:F18"/>
    <mergeCell ref="A31:F31"/>
    <mergeCell ref="A19:G19"/>
    <mergeCell ref="A167:F167"/>
    <mergeCell ref="E120:G120"/>
    <mergeCell ref="B63:C63"/>
    <mergeCell ref="B84:G84"/>
    <mergeCell ref="B109:G109"/>
    <mergeCell ref="A117:C117"/>
    <mergeCell ref="B64:G64"/>
    <mergeCell ref="A83:F83"/>
    <mergeCell ref="B20:G20"/>
    <mergeCell ref="A178:F178"/>
  </mergeCells>
  <phoneticPr fontId="8" type="noConversion"/>
  <printOptions horizontalCentered="1"/>
  <pageMargins left="0.2" right="0.2" top="0.6" bottom="0.5" header="0.2" footer="0.25"/>
  <pageSetup paperSize="9" scale="61" orientation="landscape" r:id="rId1"/>
  <headerFooter scaleWithDoc="0">
    <oddFooter>&amp;LBOQ for Bandi Barq village &amp;C&amp;9Page &amp;P of &amp;N</oddFooter>
  </headerFooter>
  <rowBreaks count="8" manualBreakCount="8">
    <brk id="12" min="1" max="8" man="1"/>
    <brk id="31" max="8" man="1"/>
    <brk id="48" max="8" man="1"/>
    <brk id="63" min="1" max="8" man="1"/>
    <brk id="83" min="1" max="8" man="1"/>
    <brk id="96" min="1" max="8" man="1"/>
    <brk id="118" min="1" max="8" man="1"/>
    <brk id="132"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6BC8-1F64-4691-8D48-456144C561D6}">
  <sheetPr filterMode="1"/>
  <dimension ref="B2:J83"/>
  <sheetViews>
    <sheetView workbookViewId="0">
      <selection activeCell="K82" sqref="K82"/>
    </sheetView>
  </sheetViews>
  <sheetFormatPr defaultRowHeight="12.5" x14ac:dyDescent="0.25"/>
  <sheetData>
    <row r="2" spans="2:10" x14ac:dyDescent="0.25">
      <c r="B2" t="s">
        <v>103</v>
      </c>
      <c r="I2" t="s">
        <v>234</v>
      </c>
      <c r="J2">
        <v>1456</v>
      </c>
    </row>
    <row r="3" spans="2:10" hidden="1" x14ac:dyDescent="0.25">
      <c r="B3">
        <v>63</v>
      </c>
      <c r="C3">
        <v>85</v>
      </c>
      <c r="D3">
        <v>0</v>
      </c>
    </row>
    <row r="4" spans="2:10" hidden="1" x14ac:dyDescent="0.25">
      <c r="B4">
        <v>63</v>
      </c>
      <c r="C4">
        <v>83</v>
      </c>
      <c r="D4">
        <v>0</v>
      </c>
    </row>
    <row r="5" spans="2:10" hidden="1" x14ac:dyDescent="0.25">
      <c r="B5">
        <v>63</v>
      </c>
      <c r="C5">
        <v>250</v>
      </c>
      <c r="D5">
        <v>250</v>
      </c>
      <c r="I5" t="s">
        <v>235</v>
      </c>
      <c r="J5">
        <v>1790</v>
      </c>
    </row>
    <row r="6" spans="2:10" hidden="1" x14ac:dyDescent="0.25">
      <c r="B6">
        <v>50</v>
      </c>
      <c r="C6">
        <v>450</v>
      </c>
      <c r="D6">
        <v>450</v>
      </c>
    </row>
    <row r="7" spans="2:10" hidden="1" x14ac:dyDescent="0.25">
      <c r="B7">
        <v>40</v>
      </c>
      <c r="C7">
        <v>72</v>
      </c>
      <c r="D7">
        <v>0</v>
      </c>
    </row>
    <row r="8" spans="2:10" hidden="1" x14ac:dyDescent="0.25">
      <c r="B8">
        <v>40</v>
      </c>
      <c r="C8">
        <v>85</v>
      </c>
      <c r="D8">
        <v>85</v>
      </c>
    </row>
    <row r="9" spans="2:10" hidden="1" x14ac:dyDescent="0.25">
      <c r="B9">
        <v>50</v>
      </c>
      <c r="C9">
        <v>78</v>
      </c>
      <c r="D9">
        <v>0</v>
      </c>
    </row>
    <row r="10" spans="2:10" x14ac:dyDescent="0.25">
      <c r="B10">
        <v>75</v>
      </c>
      <c r="C10">
        <v>106</v>
      </c>
      <c r="D10">
        <v>0</v>
      </c>
    </row>
    <row r="11" spans="2:10" hidden="1" x14ac:dyDescent="0.25">
      <c r="B11">
        <v>63</v>
      </c>
      <c r="C11">
        <v>230</v>
      </c>
      <c r="D11">
        <v>0</v>
      </c>
      <c r="I11" t="s">
        <v>236</v>
      </c>
      <c r="J11">
        <v>2503</v>
      </c>
    </row>
    <row r="12" spans="2:10" hidden="1" x14ac:dyDescent="0.25">
      <c r="B12">
        <v>63</v>
      </c>
      <c r="C12">
        <v>185</v>
      </c>
      <c r="D12">
        <v>185</v>
      </c>
      <c r="I12" t="s">
        <v>237</v>
      </c>
      <c r="J12">
        <v>506</v>
      </c>
    </row>
    <row r="13" spans="2:10" hidden="1" x14ac:dyDescent="0.25">
      <c r="B13">
        <v>63</v>
      </c>
      <c r="C13">
        <v>157</v>
      </c>
      <c r="D13">
        <v>0</v>
      </c>
    </row>
    <row r="14" spans="2:10" hidden="1" x14ac:dyDescent="0.25">
      <c r="B14">
        <v>63</v>
      </c>
      <c r="C14">
        <v>122</v>
      </c>
      <c r="D14">
        <v>0</v>
      </c>
    </row>
    <row r="15" spans="2:10" hidden="1" x14ac:dyDescent="0.25">
      <c r="B15">
        <v>63</v>
      </c>
      <c r="C15">
        <v>58</v>
      </c>
      <c r="D15">
        <v>0</v>
      </c>
    </row>
    <row r="16" spans="2:10" hidden="1" x14ac:dyDescent="0.25">
      <c r="B16">
        <v>63</v>
      </c>
      <c r="C16">
        <v>200</v>
      </c>
      <c r="D16">
        <v>200</v>
      </c>
    </row>
    <row r="17" spans="2:4" hidden="1" x14ac:dyDescent="0.25">
      <c r="B17">
        <v>40</v>
      </c>
      <c r="C17">
        <v>67</v>
      </c>
      <c r="D17">
        <v>0</v>
      </c>
    </row>
    <row r="18" spans="2:4" hidden="1" x14ac:dyDescent="0.25">
      <c r="B18">
        <v>50</v>
      </c>
      <c r="C18">
        <v>75</v>
      </c>
      <c r="D18">
        <v>0</v>
      </c>
    </row>
    <row r="19" spans="2:4" hidden="1" x14ac:dyDescent="0.25">
      <c r="B19">
        <v>63</v>
      </c>
      <c r="C19">
        <v>80</v>
      </c>
      <c r="D19">
        <v>0</v>
      </c>
    </row>
    <row r="20" spans="2:4" hidden="1" x14ac:dyDescent="0.25">
      <c r="B20">
        <v>63</v>
      </c>
      <c r="C20">
        <v>38</v>
      </c>
      <c r="D20">
        <v>0</v>
      </c>
    </row>
    <row r="21" spans="2:4" hidden="1" x14ac:dyDescent="0.25">
      <c r="B21">
        <v>40</v>
      </c>
      <c r="C21">
        <v>76</v>
      </c>
      <c r="D21">
        <v>0</v>
      </c>
    </row>
    <row r="22" spans="2:4" hidden="1" x14ac:dyDescent="0.25">
      <c r="B22">
        <v>50</v>
      </c>
      <c r="C22">
        <v>250</v>
      </c>
      <c r="D22">
        <v>250</v>
      </c>
    </row>
    <row r="23" spans="2:4" hidden="1" x14ac:dyDescent="0.25">
      <c r="B23">
        <v>40</v>
      </c>
      <c r="C23">
        <v>70</v>
      </c>
      <c r="D23">
        <v>0</v>
      </c>
    </row>
    <row r="24" spans="2:4" hidden="1" x14ac:dyDescent="0.25">
      <c r="B24">
        <v>50</v>
      </c>
      <c r="C24">
        <v>121</v>
      </c>
      <c r="D24">
        <v>0</v>
      </c>
    </row>
    <row r="25" spans="2:4" hidden="1" x14ac:dyDescent="0.25">
      <c r="B25">
        <v>40</v>
      </c>
      <c r="C25">
        <v>100</v>
      </c>
      <c r="D25">
        <v>100</v>
      </c>
    </row>
    <row r="26" spans="2:4" hidden="1" x14ac:dyDescent="0.25">
      <c r="B26">
        <v>63</v>
      </c>
      <c r="C26">
        <v>380</v>
      </c>
      <c r="D26">
        <v>0</v>
      </c>
    </row>
    <row r="27" spans="2:4" hidden="1" x14ac:dyDescent="0.25">
      <c r="B27">
        <v>50</v>
      </c>
      <c r="C27">
        <v>40</v>
      </c>
      <c r="D27">
        <v>40</v>
      </c>
    </row>
    <row r="28" spans="2:4" hidden="1" x14ac:dyDescent="0.25">
      <c r="B28">
        <v>40</v>
      </c>
      <c r="C28">
        <v>175</v>
      </c>
      <c r="D28">
        <v>180</v>
      </c>
    </row>
    <row r="29" spans="2:4" hidden="1" x14ac:dyDescent="0.25">
      <c r="B29">
        <v>90</v>
      </c>
      <c r="C29">
        <v>245</v>
      </c>
      <c r="D29">
        <v>245</v>
      </c>
    </row>
    <row r="30" spans="2:4" hidden="1" x14ac:dyDescent="0.25">
      <c r="B30">
        <v>50</v>
      </c>
      <c r="C30">
        <v>300</v>
      </c>
      <c r="D30">
        <v>300</v>
      </c>
    </row>
    <row r="31" spans="2:4" hidden="1" x14ac:dyDescent="0.25">
      <c r="B31">
        <v>40</v>
      </c>
      <c r="C31">
        <v>82</v>
      </c>
      <c r="D31">
        <v>0</v>
      </c>
    </row>
    <row r="32" spans="2:4" hidden="1" x14ac:dyDescent="0.25">
      <c r="B32">
        <v>63</v>
      </c>
      <c r="C32">
        <v>521</v>
      </c>
      <c r="D32">
        <v>0</v>
      </c>
    </row>
    <row r="33" spans="2:4" hidden="1" x14ac:dyDescent="0.25">
      <c r="B33">
        <v>90</v>
      </c>
      <c r="C33">
        <v>70</v>
      </c>
      <c r="D33">
        <v>0</v>
      </c>
    </row>
    <row r="34" spans="2:4" hidden="1" x14ac:dyDescent="0.25">
      <c r="B34">
        <v>50</v>
      </c>
      <c r="C34">
        <v>79</v>
      </c>
      <c r="D34">
        <v>0</v>
      </c>
    </row>
    <row r="35" spans="2:4" x14ac:dyDescent="0.25">
      <c r="B35">
        <v>75</v>
      </c>
      <c r="C35">
        <v>150</v>
      </c>
      <c r="D35">
        <v>150</v>
      </c>
    </row>
    <row r="36" spans="2:4" hidden="1" x14ac:dyDescent="0.25">
      <c r="B36">
        <v>50</v>
      </c>
      <c r="C36">
        <v>271</v>
      </c>
      <c r="D36">
        <v>0</v>
      </c>
    </row>
    <row r="37" spans="2:4" hidden="1" x14ac:dyDescent="0.25">
      <c r="B37">
        <v>50</v>
      </c>
      <c r="C37">
        <v>150</v>
      </c>
      <c r="D37">
        <v>150</v>
      </c>
    </row>
    <row r="38" spans="2:4" hidden="1" x14ac:dyDescent="0.25">
      <c r="B38">
        <v>40</v>
      </c>
      <c r="C38">
        <v>50</v>
      </c>
      <c r="D38">
        <v>0</v>
      </c>
    </row>
    <row r="39" spans="2:4" hidden="1" x14ac:dyDescent="0.25">
      <c r="B39">
        <v>40</v>
      </c>
      <c r="C39">
        <v>57</v>
      </c>
      <c r="D39">
        <v>0</v>
      </c>
    </row>
    <row r="40" spans="2:4" hidden="1" x14ac:dyDescent="0.25">
      <c r="B40">
        <v>50</v>
      </c>
      <c r="C40">
        <v>120</v>
      </c>
      <c r="D40">
        <v>120</v>
      </c>
    </row>
    <row r="41" spans="2:4" hidden="1" x14ac:dyDescent="0.25">
      <c r="B41">
        <v>40</v>
      </c>
      <c r="C41">
        <v>107</v>
      </c>
      <c r="D41">
        <v>0</v>
      </c>
    </row>
    <row r="42" spans="2:4" hidden="1" x14ac:dyDescent="0.25">
      <c r="B42">
        <v>40</v>
      </c>
      <c r="C42">
        <v>47</v>
      </c>
      <c r="D42">
        <v>0</v>
      </c>
    </row>
    <row r="43" spans="2:4" hidden="1" x14ac:dyDescent="0.25">
      <c r="B43">
        <v>90</v>
      </c>
      <c r="C43">
        <v>165</v>
      </c>
      <c r="D43">
        <v>165</v>
      </c>
    </row>
    <row r="44" spans="2:4" x14ac:dyDescent="0.25">
      <c r="B44">
        <v>75</v>
      </c>
      <c r="C44">
        <v>358</v>
      </c>
      <c r="D44">
        <v>0</v>
      </c>
    </row>
    <row r="45" spans="2:4" hidden="1" x14ac:dyDescent="0.25">
      <c r="B45">
        <v>40</v>
      </c>
      <c r="C45">
        <v>74</v>
      </c>
      <c r="D45">
        <v>0</v>
      </c>
    </row>
    <row r="46" spans="2:4" x14ac:dyDescent="0.25">
      <c r="B46">
        <v>75</v>
      </c>
      <c r="C46">
        <v>50</v>
      </c>
      <c r="D46">
        <v>50</v>
      </c>
    </row>
    <row r="47" spans="2:4" hidden="1" x14ac:dyDescent="0.25">
      <c r="B47">
        <v>40</v>
      </c>
      <c r="C47">
        <v>77</v>
      </c>
      <c r="D47">
        <v>0</v>
      </c>
    </row>
    <row r="48" spans="2:4" hidden="1" x14ac:dyDescent="0.25">
      <c r="B48">
        <v>63</v>
      </c>
      <c r="C48">
        <v>50</v>
      </c>
      <c r="D48">
        <v>0</v>
      </c>
    </row>
    <row r="49" spans="2:4" hidden="1" x14ac:dyDescent="0.25">
      <c r="B49">
        <v>50</v>
      </c>
      <c r="C49">
        <v>70</v>
      </c>
      <c r="D49">
        <v>70</v>
      </c>
    </row>
    <row r="50" spans="2:4" hidden="1" x14ac:dyDescent="0.25">
      <c r="B50">
        <v>50</v>
      </c>
      <c r="C50">
        <v>400</v>
      </c>
      <c r="D50">
        <v>400</v>
      </c>
    </row>
    <row r="51" spans="2:4" hidden="1" x14ac:dyDescent="0.25">
      <c r="B51">
        <v>40</v>
      </c>
      <c r="C51">
        <v>80</v>
      </c>
      <c r="D51">
        <v>0</v>
      </c>
    </row>
    <row r="52" spans="2:4" hidden="1" x14ac:dyDescent="0.25">
      <c r="B52">
        <v>50</v>
      </c>
      <c r="C52">
        <v>69</v>
      </c>
      <c r="D52">
        <v>70</v>
      </c>
    </row>
    <row r="53" spans="2:4" hidden="1" x14ac:dyDescent="0.25">
      <c r="B53">
        <v>50</v>
      </c>
      <c r="C53">
        <v>255</v>
      </c>
      <c r="D53">
        <v>255</v>
      </c>
    </row>
    <row r="54" spans="2:4" hidden="1" x14ac:dyDescent="0.25">
      <c r="B54">
        <v>90</v>
      </c>
      <c r="C54">
        <v>187</v>
      </c>
      <c r="D54">
        <v>0</v>
      </c>
    </row>
    <row r="55" spans="2:4" hidden="1" x14ac:dyDescent="0.25">
      <c r="B55">
        <v>90</v>
      </c>
      <c r="C55">
        <v>84</v>
      </c>
      <c r="D55">
        <v>0</v>
      </c>
    </row>
    <row r="56" spans="2:4" hidden="1" x14ac:dyDescent="0.25">
      <c r="B56">
        <v>40</v>
      </c>
      <c r="C56">
        <v>53</v>
      </c>
      <c r="D56">
        <v>0</v>
      </c>
    </row>
    <row r="57" spans="2:4" x14ac:dyDescent="0.25">
      <c r="B57">
        <v>75</v>
      </c>
      <c r="C57">
        <v>31</v>
      </c>
      <c r="D57">
        <v>0</v>
      </c>
    </row>
    <row r="58" spans="2:4" hidden="1" x14ac:dyDescent="0.25">
      <c r="B58">
        <v>63</v>
      </c>
      <c r="C58">
        <v>340</v>
      </c>
      <c r="D58">
        <v>0</v>
      </c>
    </row>
    <row r="59" spans="2:4" hidden="1" x14ac:dyDescent="0.25">
      <c r="B59">
        <v>63</v>
      </c>
      <c r="C59">
        <v>795</v>
      </c>
      <c r="D59">
        <v>0</v>
      </c>
    </row>
    <row r="60" spans="2:4" x14ac:dyDescent="0.25">
      <c r="B60">
        <v>75</v>
      </c>
      <c r="C60">
        <v>230</v>
      </c>
      <c r="D60">
        <v>230</v>
      </c>
    </row>
    <row r="61" spans="2:4" hidden="1" x14ac:dyDescent="0.25">
      <c r="B61">
        <v>63</v>
      </c>
      <c r="C61">
        <v>550</v>
      </c>
      <c r="D61">
        <v>550</v>
      </c>
    </row>
    <row r="62" spans="2:4" hidden="1" x14ac:dyDescent="0.25">
      <c r="B62">
        <v>50</v>
      </c>
      <c r="C62">
        <v>430</v>
      </c>
      <c r="D62">
        <v>430</v>
      </c>
    </row>
    <row r="63" spans="2:4" hidden="1" x14ac:dyDescent="0.25">
      <c r="B63">
        <v>50</v>
      </c>
      <c r="C63">
        <v>530</v>
      </c>
      <c r="D63">
        <v>530</v>
      </c>
    </row>
    <row r="64" spans="2:4" hidden="1" x14ac:dyDescent="0.25">
      <c r="B64">
        <v>40</v>
      </c>
      <c r="C64">
        <v>130</v>
      </c>
      <c r="D64">
        <v>0</v>
      </c>
    </row>
    <row r="65" spans="2:4" hidden="1" x14ac:dyDescent="0.25">
      <c r="B65">
        <v>40</v>
      </c>
      <c r="C65">
        <v>83</v>
      </c>
      <c r="D65">
        <v>0</v>
      </c>
    </row>
    <row r="66" spans="2:4" x14ac:dyDescent="0.25">
      <c r="B66">
        <v>75</v>
      </c>
      <c r="C66">
        <v>830</v>
      </c>
      <c r="D66">
        <v>830</v>
      </c>
    </row>
    <row r="67" spans="2:4" x14ac:dyDescent="0.25">
      <c r="B67" s="28">
        <v>75</v>
      </c>
      <c r="C67" s="28">
        <v>95</v>
      </c>
      <c r="D67" s="28">
        <v>95</v>
      </c>
    </row>
    <row r="68" spans="2:4" x14ac:dyDescent="0.25">
      <c r="B68" s="28">
        <v>75</v>
      </c>
      <c r="C68" s="28">
        <v>129</v>
      </c>
      <c r="D68" s="28">
        <v>830</v>
      </c>
    </row>
    <row r="69" spans="2:4" hidden="1" x14ac:dyDescent="0.25">
      <c r="B69">
        <v>63</v>
      </c>
      <c r="C69">
        <v>150</v>
      </c>
      <c r="D69">
        <v>150</v>
      </c>
    </row>
    <row r="70" spans="2:4" hidden="1" x14ac:dyDescent="0.25">
      <c r="B70">
        <v>63</v>
      </c>
      <c r="C70">
        <v>50</v>
      </c>
      <c r="D70">
        <v>50</v>
      </c>
    </row>
    <row r="71" spans="2:4" hidden="1" x14ac:dyDescent="0.25">
      <c r="B71">
        <v>63</v>
      </c>
      <c r="C71">
        <v>150</v>
      </c>
      <c r="D71">
        <v>150</v>
      </c>
    </row>
    <row r="75" spans="2:4" x14ac:dyDescent="0.25">
      <c r="B75" s="29" t="s">
        <v>234</v>
      </c>
      <c r="C75">
        <v>1485</v>
      </c>
    </row>
    <row r="76" spans="2:4" x14ac:dyDescent="0.25">
      <c r="B76" s="29" t="s">
        <v>235</v>
      </c>
      <c r="C76">
        <v>3688</v>
      </c>
    </row>
    <row r="77" spans="2:4" x14ac:dyDescent="0.25">
      <c r="B77" s="29" t="s">
        <v>236</v>
      </c>
      <c r="C77">
        <v>4474</v>
      </c>
    </row>
    <row r="78" spans="2:4" x14ac:dyDescent="0.25">
      <c r="B78" s="29" t="s">
        <v>237</v>
      </c>
      <c r="C78">
        <v>1755</v>
      </c>
    </row>
    <row r="79" spans="2:4" x14ac:dyDescent="0.25">
      <c r="B79" s="29" t="s">
        <v>304</v>
      </c>
      <c r="C79">
        <v>751</v>
      </c>
    </row>
    <row r="81" spans="3:5" x14ac:dyDescent="0.25">
      <c r="C81">
        <f>C79+C78+C77+C76+C75</f>
        <v>12153</v>
      </c>
      <c r="E81">
        <f>830*2</f>
        <v>1660</v>
      </c>
    </row>
    <row r="82" spans="3:5" x14ac:dyDescent="0.25">
      <c r="C82">
        <f>C81-830</f>
        <v>11323</v>
      </c>
      <c r="E82">
        <f>C81-E81</f>
        <v>10493</v>
      </c>
    </row>
    <row r="83" spans="3:5" x14ac:dyDescent="0.25">
      <c r="C83">
        <f>C82*0.5</f>
        <v>5661.5</v>
      </c>
      <c r="E83">
        <f>E82*0.5</f>
        <v>5246.5</v>
      </c>
    </row>
  </sheetData>
  <autoFilter ref="B2:B71" xr:uid="{4EB70295-0745-4C6A-94EB-BF57ED5CB007}">
    <filterColumn colId="0">
      <filters>
        <filter val="75"/>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BoQ</vt:lpstr>
      <vt:lpstr>Sheet1</vt:lpstr>
      <vt:lpstr>BoQ!Print_Area</vt:lpstr>
      <vt:lpstr>BoQ!Print_Titles</vt:lpstr>
    </vt:vector>
  </TitlesOfParts>
  <Company>WatSan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 Naeem</dc:creator>
  <cp:lastModifiedBy>ASIO</cp:lastModifiedBy>
  <cp:lastPrinted>2026-07-05T07:53:38Z</cp:lastPrinted>
  <dcterms:created xsi:type="dcterms:W3CDTF">2006-10-14T05:58:40Z</dcterms:created>
  <dcterms:modified xsi:type="dcterms:W3CDTF">2026-08-06T09:53:32Z</dcterms:modified>
</cp:coreProperties>
</file>